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21" activeTab="0"/>
  </bookViews>
  <sheets>
    <sheet name="Объём" sheetId="1" r:id="rId1"/>
    <sheet name="L" sheetId="2" r:id="rId2"/>
    <sheet name="Lнр" sheetId="3" r:id="rId3"/>
    <sheet name="Шв" sheetId="4" r:id="rId4"/>
    <sheet name="Двут" sheetId="5" r:id="rId5"/>
    <sheet name="ДвутБШК" sheetId="6" r:id="rId6"/>
    <sheet name="Лист" sheetId="7" r:id="rId7"/>
    <sheet name="Труба" sheetId="8" r:id="rId8"/>
    <sheet name="Круг" sheetId="9" r:id="rId9"/>
  </sheets>
  <definedNames>
    <definedName name="_L">'L'!$B$3:$G$119</definedName>
    <definedName name="_Lнр">'Lнр'!$B$3:$H$52</definedName>
    <definedName name="_Двут">'Двут'!$B$4:$D$20</definedName>
    <definedName name="_ДвутБШК">'ДвутБШК'!$B$7:$D$87</definedName>
    <definedName name="_Круг">'Круг'!$B$4:$E$65</definedName>
    <definedName name="_Лист">'Лист'!$B$4:$E$40</definedName>
    <definedName name="_Труба">'Труба'!$B$4:$F$370</definedName>
    <definedName name="_xlnm._FilterDatabase" localSheetId="1" hidden="1">'L'!$A$2:$H$119</definedName>
    <definedName name="_xlnm._FilterDatabase" localSheetId="2" hidden="1">'Lнр'!$A$2:$I$52</definedName>
    <definedName name="_xlnm._FilterDatabase" localSheetId="4" hidden="1">'Двут'!$A$3:$D$20</definedName>
    <definedName name="_xlnm._FilterDatabase" localSheetId="5" hidden="1">'ДвутБШК'!$A$6:$D$87</definedName>
    <definedName name="_xlnm._FilterDatabase" localSheetId="8" hidden="1">'Круг'!$A$3:$E$65</definedName>
    <definedName name="_xlnm._FilterDatabase" localSheetId="6" hidden="1">'Лист'!$A$3:$F$40</definedName>
    <definedName name="_xlnm._FilterDatabase" localSheetId="7" hidden="1">'Труба'!$A$3:$F$370</definedName>
    <definedName name="_xlnm._FilterDatabase" localSheetId="3" hidden="1">'Шв'!$A$3:$D$25</definedName>
    <definedName name="_Шв">'Шв'!$B$4:$D$25</definedName>
    <definedName name="L">'L'!$B$3:$B$119</definedName>
    <definedName name="Lнр">'Lнр'!$B$3:$B$52</definedName>
    <definedName name="Z_3153C0E7_16E3_11D9_8011_00502283EAAB_.wvu.FilterData" localSheetId="1" hidden="1">'L'!$A$2:$H$119</definedName>
    <definedName name="Z_3153C0E7_16E3_11D9_8011_00502283EAAB_.wvu.FilterData" localSheetId="2" hidden="1">'Lнр'!$A$2:$I$52</definedName>
    <definedName name="Z_3153C0E7_16E3_11D9_8011_00502283EAAB_.wvu.FilterData" localSheetId="4" hidden="1">'Двут'!$A$3:$D$20</definedName>
    <definedName name="Z_3153C0E7_16E3_11D9_8011_00502283EAAB_.wvu.FilterData" localSheetId="5" hidden="1">'ДвутБШК'!$A$6:$D$87</definedName>
    <definedName name="Z_3153C0E7_16E3_11D9_8011_00502283EAAB_.wvu.FilterData" localSheetId="8" hidden="1">'Круг'!$A$3:$E$65</definedName>
    <definedName name="Z_3153C0E7_16E3_11D9_8011_00502283EAAB_.wvu.FilterData" localSheetId="6" hidden="1">'Лист'!$A$3:$F$40</definedName>
    <definedName name="Z_3153C0E7_16E3_11D9_8011_00502283EAAB_.wvu.FilterData" localSheetId="7" hidden="1">'Труба'!$A$3:$F$370</definedName>
    <definedName name="Z_3153C0E7_16E3_11D9_8011_00502283EAAB_.wvu.FilterData" localSheetId="3" hidden="1">'Шв'!$A$3:$D$25</definedName>
    <definedName name="Z_3153C0E7_16E3_11D9_8011_00502283EAAB_.wvu.PrintTitles" localSheetId="0" hidden="1">'Объём'!$12:$12</definedName>
    <definedName name="Z_A8141518_7F86_4819_9EBD_679642F4596D_.wvu.FilterData" localSheetId="1" hidden="1">'L'!$A$2:$H$119</definedName>
    <definedName name="Z_A8141518_7F86_4819_9EBD_679642F4596D_.wvu.FilterData" localSheetId="2" hidden="1">'Lнр'!$A$2:$I$52</definedName>
    <definedName name="Z_A8141518_7F86_4819_9EBD_679642F4596D_.wvu.FilterData" localSheetId="4" hidden="1">'Двут'!$A$3:$D$20</definedName>
    <definedName name="Z_A8141518_7F86_4819_9EBD_679642F4596D_.wvu.FilterData" localSheetId="5" hidden="1">'ДвутБШК'!$A$6:$D$87</definedName>
    <definedName name="Z_A8141518_7F86_4819_9EBD_679642F4596D_.wvu.FilterData" localSheetId="8" hidden="1">'Круг'!$A$3:$E$65</definedName>
    <definedName name="Z_A8141518_7F86_4819_9EBD_679642F4596D_.wvu.FilterData" localSheetId="6" hidden="1">'Лист'!$A$3:$F$40</definedName>
    <definedName name="Z_A8141518_7F86_4819_9EBD_679642F4596D_.wvu.FilterData" localSheetId="7" hidden="1">'Труба'!$A$3:$F$370</definedName>
    <definedName name="Z_A8141518_7F86_4819_9EBD_679642F4596D_.wvu.FilterData" localSheetId="3" hidden="1">'Шв'!$A$3:$D$25</definedName>
    <definedName name="Z_A8141518_7F86_4819_9EBD_679642F4596D_.wvu.PrintTitles" localSheetId="0" hidden="1">'Объём'!$12:$12</definedName>
    <definedName name="Z_CBCF5040_F5EB_11D7_B57D_444553540000_.wvu.FilterData" localSheetId="1" hidden="1">'L'!$A$2:$H$119</definedName>
    <definedName name="Z_CBCF5040_F5EB_11D7_B57D_444553540000_.wvu.FilterData" localSheetId="2" hidden="1">'Lнр'!$A$2:$I$52</definedName>
    <definedName name="Z_CBCF5040_F5EB_11D7_B57D_444553540000_.wvu.FilterData" localSheetId="4" hidden="1">'Двут'!$A$3:$D$20</definedName>
    <definedName name="Z_CBCF5040_F5EB_11D7_B57D_444553540000_.wvu.FilterData" localSheetId="5" hidden="1">'ДвутБШК'!$A$6:$D$87</definedName>
    <definedName name="Z_CBCF5040_F5EB_11D7_B57D_444553540000_.wvu.FilterData" localSheetId="8" hidden="1">'Круг'!$A$3:$E$65</definedName>
    <definedName name="Z_CBCF5040_F5EB_11D7_B57D_444553540000_.wvu.FilterData" localSheetId="6" hidden="1">'Лист'!$A$3:$F$40</definedName>
    <definedName name="Z_CBCF5040_F5EB_11D7_B57D_444553540000_.wvu.FilterData" localSheetId="7" hidden="1">'Труба'!$A$3:$F$370</definedName>
    <definedName name="Z_CBCF5040_F5EB_11D7_B57D_444553540000_.wvu.FilterData" localSheetId="3" hidden="1">'Шв'!$A$3:$D$25</definedName>
    <definedName name="Z_CBCF5040_F5EB_11D7_B57D_444553540000_.wvu.PrintTitles" localSheetId="0" hidden="1">'Объём'!$12:$12</definedName>
    <definedName name="Двут">'Двут'!$B$4:$B$20</definedName>
    <definedName name="ДвутБШК">'ДвутБШК'!$B$7:$B$87</definedName>
    <definedName name="_xlnm.Print_Titles" localSheetId="0">'Объём'!$12:$12</definedName>
    <definedName name="Круг">'Круг'!$B$4:$B$65</definedName>
    <definedName name="Лист">'Лист'!$B$4:$B$40</definedName>
    <definedName name="_xlnm.Print_Area" localSheetId="0">'Объём'!$A$1:$J$26</definedName>
    <definedName name="Пусто">'Объём'!$E$11</definedName>
    <definedName name="Труба">'Труба'!$B$4:$B$370</definedName>
    <definedName name="Шв">'Шв'!$B$4:$B$25</definedName>
  </definedNames>
  <calcPr fullCalcOnLoad="1"/>
</workbook>
</file>

<file path=xl/sharedStrings.xml><?xml version="1.0" encoding="utf-8"?>
<sst xmlns="http://schemas.openxmlformats.org/spreadsheetml/2006/main" count="501" uniqueCount="269">
  <si>
    <t>Всего масса металла:</t>
  </si>
  <si>
    <t>т</t>
  </si>
  <si>
    <t>Всего площадь а/з металла:</t>
  </si>
  <si>
    <t>м2</t>
  </si>
  <si>
    <t>Средняя площадь 1т металла:</t>
  </si>
  <si>
    <t>(дата составления)</t>
  </si>
  <si>
    <t>Чертежи:</t>
  </si>
  <si>
    <t>№ п/п</t>
  </si>
  <si>
    <t>Наименование</t>
  </si>
  <si>
    <t>Сортамент</t>
  </si>
  <si>
    <t>Элемент</t>
  </si>
  <si>
    <t>Общая масса, т</t>
  </si>
  <si>
    <t>[10</t>
  </si>
  <si>
    <t>Составил:</t>
  </si>
  <si>
    <t>Итого:</t>
  </si>
  <si>
    <t>Неучтённый металл:</t>
  </si>
  <si>
    <t>Проверил:</t>
  </si>
  <si>
    <t>Всего:</t>
  </si>
  <si>
    <t>Уголки равнополочные по ГОСТ 8509-93</t>
  </si>
  <si>
    <t>Профиль</t>
  </si>
  <si>
    <t>Стенка</t>
  </si>
  <si>
    <t>Толщина полки</t>
  </si>
  <si>
    <t>Масса 1п.м, кг</t>
  </si>
  <si>
    <t>Вычисленная масса 1 п.м., кг</t>
  </si>
  <si>
    <t>Индикатор ошибки</t>
  </si>
  <si>
    <t>20</t>
  </si>
  <si>
    <t>3</t>
  </si>
  <si>
    <t>4</t>
  </si>
  <si>
    <t>25</t>
  </si>
  <si>
    <t>5</t>
  </si>
  <si>
    <t>28</t>
  </si>
  <si>
    <t>30</t>
  </si>
  <si>
    <t>32</t>
  </si>
  <si>
    <t>35</t>
  </si>
  <si>
    <t>36</t>
  </si>
  <si>
    <t>40</t>
  </si>
  <si>
    <t>6</t>
  </si>
  <si>
    <t>45</t>
  </si>
  <si>
    <t>50</t>
  </si>
  <si>
    <t>7</t>
  </si>
  <si>
    <t>8</t>
  </si>
  <si>
    <t>56</t>
  </si>
  <si>
    <t>60</t>
  </si>
  <si>
    <t>10</t>
  </si>
  <si>
    <t>63</t>
  </si>
  <si>
    <t>70</t>
  </si>
  <si>
    <t>4,5</t>
  </si>
  <si>
    <t>75</t>
  </si>
  <si>
    <t>9</t>
  </si>
  <si>
    <t>80</t>
  </si>
  <si>
    <t>5,5</t>
  </si>
  <si>
    <t>12</t>
  </si>
  <si>
    <t>90</t>
  </si>
  <si>
    <t>100</t>
  </si>
  <si>
    <t>14</t>
  </si>
  <si>
    <t>15</t>
  </si>
  <si>
    <t>16</t>
  </si>
  <si>
    <t>110</t>
  </si>
  <si>
    <t>120</t>
  </si>
  <si>
    <t>125</t>
  </si>
  <si>
    <t>140</t>
  </si>
  <si>
    <t>150</t>
  </si>
  <si>
    <t>18</t>
  </si>
  <si>
    <t>160</t>
  </si>
  <si>
    <t>11</t>
  </si>
  <si>
    <t>180</t>
  </si>
  <si>
    <t>200</t>
  </si>
  <si>
    <t>13</t>
  </si>
  <si>
    <t>220</t>
  </si>
  <si>
    <t>250</t>
  </si>
  <si>
    <t>22</t>
  </si>
  <si>
    <t>Уголки неравнополочные по ГОСТ 8509-93</t>
  </si>
  <si>
    <t>Стенка большая</t>
  </si>
  <si>
    <t>Стенка малая</t>
  </si>
  <si>
    <t>[5</t>
  </si>
  <si>
    <t>[6.5</t>
  </si>
  <si>
    <t>[8</t>
  </si>
  <si>
    <t>[12</t>
  </si>
  <si>
    <t>[14</t>
  </si>
  <si>
    <t>[14а</t>
  </si>
  <si>
    <t>[16</t>
  </si>
  <si>
    <t>[16а</t>
  </si>
  <si>
    <t>[18</t>
  </si>
  <si>
    <t>[18а</t>
  </si>
  <si>
    <t>[20</t>
  </si>
  <si>
    <t>[20а</t>
  </si>
  <si>
    <t>[22</t>
  </si>
  <si>
    <t>[22а</t>
  </si>
  <si>
    <t>[24</t>
  </si>
  <si>
    <t>[24а</t>
  </si>
  <si>
    <t>[27</t>
  </si>
  <si>
    <t>[30</t>
  </si>
  <si>
    <t>[33</t>
  </si>
  <si>
    <t>[36</t>
  </si>
  <si>
    <t>[40</t>
  </si>
  <si>
    <t>№10</t>
  </si>
  <si>
    <t>№12</t>
  </si>
  <si>
    <t>№14</t>
  </si>
  <si>
    <t>№16</t>
  </si>
  <si>
    <t>№18</t>
  </si>
  <si>
    <t>№20</t>
  </si>
  <si>
    <t>№22</t>
  </si>
  <si>
    <t>№24</t>
  </si>
  <si>
    <t>№27</t>
  </si>
  <si>
    <t>№30</t>
  </si>
  <si>
    <t>№33</t>
  </si>
  <si>
    <t>№36</t>
  </si>
  <si>
    <t>№40</t>
  </si>
  <si>
    <t>№45</t>
  </si>
  <si>
    <t>№50</t>
  </si>
  <si>
    <t>№55</t>
  </si>
  <si>
    <t>№60</t>
  </si>
  <si>
    <t>100Б1</t>
  </si>
  <si>
    <t>100Б2</t>
  </si>
  <si>
    <t>100Б3</t>
  </si>
  <si>
    <t>100Б4</t>
  </si>
  <si>
    <t>10Б1</t>
  </si>
  <si>
    <t>12Б1</t>
  </si>
  <si>
    <t>12Б2</t>
  </si>
  <si>
    <t>14Б1</t>
  </si>
  <si>
    <t>14Б2</t>
  </si>
  <si>
    <t>16Б1</t>
  </si>
  <si>
    <t>16Б2</t>
  </si>
  <si>
    <t>18Б1</t>
  </si>
  <si>
    <t>18Б2</t>
  </si>
  <si>
    <t>20Б1</t>
  </si>
  <si>
    <t>20К1</t>
  </si>
  <si>
    <t>20К2</t>
  </si>
  <si>
    <t>20Ш1</t>
  </si>
  <si>
    <t>23Б1</t>
  </si>
  <si>
    <t>23К1</t>
  </si>
  <si>
    <t>23К2</t>
  </si>
  <si>
    <t>23Ш1</t>
  </si>
  <si>
    <t>26Б1</t>
  </si>
  <si>
    <t>26Б2</t>
  </si>
  <si>
    <t>26К1</t>
  </si>
  <si>
    <t>26К2</t>
  </si>
  <si>
    <t>26К3</t>
  </si>
  <si>
    <t>26Ш1</t>
  </si>
  <si>
    <t>26Ш2</t>
  </si>
  <si>
    <t>30Б1</t>
  </si>
  <si>
    <t>30Б2</t>
  </si>
  <si>
    <t>30К1</t>
  </si>
  <si>
    <t>30К2</t>
  </si>
  <si>
    <t>30К3</t>
  </si>
  <si>
    <t>30Ш1</t>
  </si>
  <si>
    <t>30Ш2</t>
  </si>
  <si>
    <t>30Ш3</t>
  </si>
  <si>
    <t>35Б1</t>
  </si>
  <si>
    <t>35Б2</t>
  </si>
  <si>
    <t>35К1</t>
  </si>
  <si>
    <t>35К2</t>
  </si>
  <si>
    <t>35К3</t>
  </si>
  <si>
    <t>35Ш1</t>
  </si>
  <si>
    <t>35Ш2</t>
  </si>
  <si>
    <t>35Ш3</t>
  </si>
  <si>
    <t>40Б1</t>
  </si>
  <si>
    <t>40Б2</t>
  </si>
  <si>
    <t>40К1</t>
  </si>
  <si>
    <t>40К2</t>
  </si>
  <si>
    <t>40К3</t>
  </si>
  <si>
    <t>40К4</t>
  </si>
  <si>
    <t>40К5</t>
  </si>
  <si>
    <t>40Ш1</t>
  </si>
  <si>
    <t>40Ш2</t>
  </si>
  <si>
    <t>40Ш3</t>
  </si>
  <si>
    <t>45Б1</t>
  </si>
  <si>
    <t>45Б2</t>
  </si>
  <si>
    <t>50Б1</t>
  </si>
  <si>
    <t>50Б2</t>
  </si>
  <si>
    <t>50Ш1</t>
  </si>
  <si>
    <t>50Ш2</t>
  </si>
  <si>
    <t>50Ш3</t>
  </si>
  <si>
    <t>50Ш4</t>
  </si>
  <si>
    <t>55Б1</t>
  </si>
  <si>
    <t>55Б2</t>
  </si>
  <si>
    <t>60Б1</t>
  </si>
  <si>
    <t>60Б2</t>
  </si>
  <si>
    <t>60Ш1</t>
  </si>
  <si>
    <t>60Ш2</t>
  </si>
  <si>
    <t>60Ш3</t>
  </si>
  <si>
    <t>60Ш4</t>
  </si>
  <si>
    <t>70Б1</t>
  </si>
  <si>
    <t>70Б2</t>
  </si>
  <si>
    <t>70Ш1</t>
  </si>
  <si>
    <t>70Ш2</t>
  </si>
  <si>
    <t>70Ш3</t>
  </si>
  <si>
    <t>70Ш4</t>
  </si>
  <si>
    <t>70Ш5</t>
  </si>
  <si>
    <t>80Б1</t>
  </si>
  <si>
    <t>80Б2</t>
  </si>
  <si>
    <t>90Б1</t>
  </si>
  <si>
    <t>90Б2</t>
  </si>
  <si>
    <t>-10</t>
  </si>
  <si>
    <t>-11</t>
  </si>
  <si>
    <t>-12</t>
  </si>
  <si>
    <t>-14</t>
  </si>
  <si>
    <t>-16</t>
  </si>
  <si>
    <t>-18</t>
  </si>
  <si>
    <t>-2</t>
  </si>
  <si>
    <t>-2,2</t>
  </si>
  <si>
    <t>-2,5</t>
  </si>
  <si>
    <t>-2,8</t>
  </si>
  <si>
    <t>-20</t>
  </si>
  <si>
    <t>-22</t>
  </si>
  <si>
    <t>-25</t>
  </si>
  <si>
    <t>-28</t>
  </si>
  <si>
    <t>-3</t>
  </si>
  <si>
    <t>-3,2</t>
  </si>
  <si>
    <t>-3,5</t>
  </si>
  <si>
    <t>-30</t>
  </si>
  <si>
    <t>-32</t>
  </si>
  <si>
    <t>-36</t>
  </si>
  <si>
    <t>-4</t>
  </si>
  <si>
    <t>-40</t>
  </si>
  <si>
    <t>-45</t>
  </si>
  <si>
    <t>-5</t>
  </si>
  <si>
    <t>-50</t>
  </si>
  <si>
    <t>-55</t>
  </si>
  <si>
    <t>-6</t>
  </si>
  <si>
    <t>-7</t>
  </si>
  <si>
    <t>-8</t>
  </si>
  <si>
    <t>-9</t>
  </si>
  <si>
    <t>D, мм</t>
  </si>
  <si>
    <t>t, мм</t>
  </si>
  <si>
    <t>Масса 1 п.м., кг</t>
  </si>
  <si>
    <t>ПВ406</t>
  </si>
  <si>
    <t>ПВ506</t>
  </si>
  <si>
    <t>ПВ508</t>
  </si>
  <si>
    <t>ПВ510</t>
  </si>
  <si>
    <t>ПВ606</t>
  </si>
  <si>
    <t>ПВ608</t>
  </si>
  <si>
    <t>ПВ610</t>
  </si>
  <si>
    <t>Уголок равн.</t>
  </si>
  <si>
    <t>Двут.БШК</t>
  </si>
  <si>
    <t>Лист</t>
  </si>
  <si>
    <t>Труба</t>
  </si>
  <si>
    <t>L, м       (Sлиста, м²)</t>
  </si>
  <si>
    <t>S, м²</t>
  </si>
  <si>
    <t>Масса 1м.п (1м²), кг</t>
  </si>
  <si>
    <t>Площадь поверхности 1 т профиля, м²</t>
  </si>
  <si>
    <t>Масса 1 м², кг</t>
  </si>
  <si>
    <t>Вычисленная площадь 1 т профиля, м²</t>
  </si>
  <si>
    <t>Группа конструкции</t>
  </si>
  <si>
    <t>L100*7</t>
  </si>
  <si>
    <t>Основание: ГЭСН 13 Таблица 1 Правила определения объёмов работ</t>
  </si>
  <si>
    <t>(наименование объекта, стройки)</t>
  </si>
  <si>
    <t>(Заказчик)</t>
  </si>
  <si>
    <t>Поверхность дана суммарная со всех сторон</t>
  </si>
  <si>
    <t>Сталь листовая и профили гнутые открытые (ГОСТ 19903-74*; ГОСТ 19904-90; ГОСТ 8278-83**; ГОСТ 19771-93*; ГОСТ 19772-93*: ГОСТ 8282-83*), сталь просечно-вытяжная ПВ (ТУ 36.26.11-5-89)</t>
  </si>
  <si>
    <t>Поверхность дана суммарная с обеих сторон</t>
  </si>
  <si>
    <t>Трубы стальные (ГОСТ 8732-78*, ГОСТ 10704-91)</t>
  </si>
  <si>
    <t xml:space="preserve">Поверхность дана по внешней стороне проката </t>
  </si>
  <si>
    <t>Сталь круглая (ГОСТ 1133-71)</t>
  </si>
  <si>
    <t>Балки двутавровые (ГОСТ 8239-89)</t>
  </si>
  <si>
    <t>Швеллеры горячекатанные (ГОСТ 8240-89)</t>
  </si>
  <si>
    <t>Балки с параллельными гранями полок (ГОСТ 26020-83)</t>
  </si>
  <si>
    <t>Балки широкополочные</t>
  </si>
  <si>
    <t>Колонны двутавровые</t>
  </si>
  <si>
    <t>Балки двутавровые для монорельсов (ГОСТ 19425-74*/24 м/ ТУ 14-2-427-80 /30 м – 45 м/)</t>
  </si>
  <si>
    <t>Балки перекрытия</t>
  </si>
  <si>
    <t>Колонны</t>
  </si>
  <si>
    <t>Двутавр</t>
  </si>
  <si>
    <t>Уголок неравн.</t>
  </si>
  <si>
    <t>L100*63*10</t>
  </si>
  <si>
    <t>тр.Ø108*6</t>
  </si>
  <si>
    <t>Настил</t>
  </si>
  <si>
    <t>Площадь
1т профиля, м²</t>
  </si>
  <si>
    <t>тр.Ø83*5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</si>
</sst>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11">
    <font>
      <sz val="10"/>
      <name val="Arial"/>
      <family val="0"/>
    </font>
    <font>
      <b/>
      <sz val="10"/>
      <name val="Arial Cyr"/>
      <family val="2"/>
    </font>
    <font>
      <sz val="7"/>
      <name val="Arial Cyr"/>
      <family val="2"/>
    </font>
    <font>
      <sz val="10"/>
      <name val="Arial Cyr"/>
      <family val="2"/>
    </font>
    <font>
      <b/>
      <sz val="10"/>
      <name val="Arial"/>
      <family val="2"/>
    </font>
    <font>
      <sz val="10"/>
      <color indexed="10"/>
      <name val="Arial Cyr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right"/>
    </xf>
    <xf numFmtId="0" fontId="7" fillId="0" borderId="5" xfId="0" applyFont="1" applyBorder="1" applyAlignment="1">
      <alignment/>
    </xf>
    <xf numFmtId="0" fontId="0" fillId="0" borderId="5" xfId="0" applyBorder="1" applyAlignment="1">
      <alignment/>
    </xf>
    <xf numFmtId="2" fontId="8" fillId="0" borderId="5" xfId="0" applyNumberFormat="1" applyFont="1" applyBorder="1" applyAlignment="1">
      <alignment/>
    </xf>
    <xf numFmtId="0" fontId="8" fillId="0" borderId="6" xfId="0" applyFont="1" applyBorder="1" applyAlignment="1">
      <alignment/>
    </xf>
    <xf numFmtId="0" fontId="0" fillId="0" borderId="2" xfId="0" applyBorder="1" applyAlignment="1">
      <alignment horizontal="center" vertical="top"/>
    </xf>
    <xf numFmtId="49" fontId="7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5" fillId="0" borderId="0" xfId="0" applyFont="1" applyBorder="1" applyAlignment="1">
      <alignment/>
    </xf>
    <xf numFmtId="0" fontId="0" fillId="0" borderId="4" xfId="0" applyBorder="1" applyAlignment="1">
      <alignment horizontal="center" vertical="top"/>
    </xf>
    <xf numFmtId="49" fontId="7" fillId="0" borderId="5" xfId="0" applyNumberFormat="1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49" fontId="0" fillId="0" borderId="8" xfId="0" applyNumberFormat="1" applyBorder="1" applyAlignment="1">
      <alignment horizontal="center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/>
    </xf>
    <xf numFmtId="49" fontId="0" fillId="0" borderId="0" xfId="0" applyNumberFormat="1" applyBorder="1" applyAlignment="1">
      <alignment horizontal="center" vertical="top"/>
    </xf>
    <xf numFmtId="0" fontId="0" fillId="0" borderId="3" xfId="0" applyBorder="1" applyAlignment="1">
      <alignment/>
    </xf>
    <xf numFmtId="49" fontId="0" fillId="0" borderId="5" xfId="0" applyNumberFormat="1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/>
    </xf>
    <xf numFmtId="0" fontId="5" fillId="0" borderId="3" xfId="0" applyFont="1" applyBorder="1" applyAlignment="1">
      <alignment/>
    </xf>
    <xf numFmtId="0" fontId="5" fillId="0" borderId="6" xfId="0" applyFont="1" applyBorder="1" applyAlignment="1">
      <alignment/>
    </xf>
    <xf numFmtId="0" fontId="0" fillId="0" borderId="0" xfId="0" applyAlignment="1">
      <alignment wrapText="1"/>
    </xf>
    <xf numFmtId="49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3" xfId="0" applyNumberFormat="1" applyBorder="1" applyAlignment="1">
      <alignment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0" fillId="0" borderId="0" xfId="0" applyNumberFormat="1" applyBorder="1" applyAlignment="1">
      <alignment vertical="top"/>
    </xf>
    <xf numFmtId="2" fontId="0" fillId="0" borderId="0" xfId="0" applyNumberFormat="1" applyBorder="1" applyAlignment="1">
      <alignment horizontal="right"/>
    </xf>
    <xf numFmtId="2" fontId="0" fillId="0" borderId="5" xfId="0" applyNumberFormat="1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8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left"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Border="1" applyAlignment="1">
      <alignment horizontal="center" vertical="top" wrapText="1"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 applyProtection="1">
      <alignment vertical="top"/>
      <protection locked="0"/>
    </xf>
    <xf numFmtId="0" fontId="3" fillId="3" borderId="1" xfId="0" applyFont="1" applyFill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right" vertical="top"/>
      <protection hidden="1"/>
    </xf>
    <xf numFmtId="0" fontId="0" fillId="0" borderId="0" xfId="0" applyAlignment="1" applyProtection="1">
      <alignment vertical="top"/>
      <protection hidden="1"/>
    </xf>
    <xf numFmtId="2" fontId="0" fillId="0" borderId="1" xfId="0" applyNumberFormat="1" applyBorder="1" applyAlignment="1" applyProtection="1">
      <alignment horizontal="right" vertical="top"/>
      <protection hidden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9" fontId="5" fillId="0" borderId="0" xfId="0" applyNumberFormat="1" applyFont="1" applyAlignment="1">
      <alignment horizontal="center" vertical="top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5" xfId="0" applyFont="1" applyBorder="1" applyAlignment="1">
      <alignment horizontal="center"/>
    </xf>
    <xf numFmtId="173" fontId="1" fillId="0" borderId="0" xfId="0" applyNumberFormat="1" applyFont="1" applyAlignment="1">
      <alignment horizontal="right" vertical="top"/>
    </xf>
    <xf numFmtId="172" fontId="1" fillId="0" borderId="0" xfId="0" applyNumberFormat="1" applyFont="1" applyAlignment="1">
      <alignment horizontal="right" vertical="top"/>
    </xf>
    <xf numFmtId="172" fontId="0" fillId="0" borderId="1" xfId="0" applyNumberFormat="1" applyFill="1" applyBorder="1" applyAlignment="1" applyProtection="1">
      <alignment horizontal="right" vertical="top"/>
      <protection hidden="1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0" fillId="0" borderId="14" xfId="0" applyBorder="1" applyAlignment="1">
      <alignment vertical="top"/>
    </xf>
    <xf numFmtId="0" fontId="0" fillId="3" borderId="1" xfId="0" applyNumberFormat="1" applyFill="1" applyBorder="1" applyAlignment="1" applyProtection="1">
      <alignment horizontal="center" vertical="top"/>
      <protection locked="0"/>
    </xf>
    <xf numFmtId="49" fontId="7" fillId="0" borderId="8" xfId="0" applyNumberFormat="1" applyFont="1" applyBorder="1" applyAlignment="1">
      <alignment horizontal="center" vertical="top"/>
    </xf>
    <xf numFmtId="0" fontId="0" fillId="0" borderId="8" xfId="0" applyNumberFormat="1" applyBorder="1" applyAlignment="1">
      <alignment vertical="top"/>
    </xf>
    <xf numFmtId="2" fontId="0" fillId="0" borderId="8" xfId="0" applyNumberFormat="1" applyBorder="1" applyAlignment="1">
      <alignment horizontal="right"/>
    </xf>
    <xf numFmtId="0" fontId="2" fillId="0" borderId="8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14" fontId="0" fillId="0" borderId="19" xfId="0" applyNumberFormat="1" applyBorder="1" applyAlignment="1">
      <alignment vertical="top"/>
    </xf>
    <xf numFmtId="14" fontId="0" fillId="0" borderId="5" xfId="0" applyNumberFormat="1" applyBorder="1" applyAlignment="1">
      <alignment vertical="top"/>
    </xf>
    <xf numFmtId="14" fontId="0" fillId="0" borderId="20" xfId="0" applyNumberFormat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0" fillId="3" borderId="1" xfId="0" applyNumberFormat="1" applyFill="1" applyBorder="1" applyAlignment="1" applyProtection="1">
      <alignment vertical="top"/>
      <protection locked="0"/>
    </xf>
    <xf numFmtId="2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vertical="top"/>
    </xf>
    <xf numFmtId="0" fontId="0" fillId="0" borderId="0" xfId="0" applyNumberFormat="1" applyAlignment="1">
      <alignment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2" borderId="2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5" fillId="0" borderId="8" xfId="0" applyFont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26"/>
  <sheetViews>
    <sheetView tabSelected="1" zoomScaleSheetLayoutView="100" workbookViewId="0" topLeftCell="A1">
      <pane ySplit="12" topLeftCell="BM13" activePane="bottomLeft" state="frozen"/>
      <selection pane="topLeft" activeCell="A1" sqref="A1"/>
      <selection pane="bottomLeft" activeCell="F32" sqref="F32"/>
    </sheetView>
  </sheetViews>
  <sheetFormatPr defaultColWidth="9.140625" defaultRowHeight="12.75"/>
  <cols>
    <col min="1" max="1" width="4.28125" style="5" customWidth="1"/>
    <col min="2" max="2" width="21.7109375" style="5" customWidth="1"/>
    <col min="3" max="3" width="15.7109375" style="5" customWidth="1"/>
    <col min="4" max="4" width="13.421875" style="5" customWidth="1"/>
    <col min="5" max="5" width="10.28125" style="5" customWidth="1"/>
    <col min="6" max="6" width="9.140625" style="5" customWidth="1"/>
    <col min="7" max="7" width="10.28125" style="5" bestFit="1" customWidth="1"/>
    <col min="8" max="8" width="12.8515625" style="5" customWidth="1"/>
    <col min="9" max="9" width="9.140625" style="5" customWidth="1"/>
    <col min="10" max="10" width="9.421875" style="5" customWidth="1"/>
    <col min="11" max="16384" width="9.140625" style="5" customWidth="1"/>
  </cols>
  <sheetData>
    <row r="1" spans="1:10" ht="12.75">
      <c r="A1" s="90"/>
      <c r="B1" s="91"/>
      <c r="C1" s="91"/>
      <c r="D1" s="91"/>
      <c r="E1" s="92"/>
      <c r="F1" s="22"/>
      <c r="G1" s="22"/>
      <c r="H1" s="56" t="s">
        <v>0</v>
      </c>
      <c r="I1" s="78">
        <f>I24</f>
        <v>12.224</v>
      </c>
      <c r="J1" s="57" t="s">
        <v>1</v>
      </c>
    </row>
    <row r="2" spans="1:10" ht="12.75">
      <c r="A2" s="58"/>
      <c r="B2" s="82"/>
      <c r="C2" s="88" t="s">
        <v>247</v>
      </c>
      <c r="D2" s="88"/>
      <c r="E2" s="59"/>
      <c r="F2" s="22"/>
      <c r="G2" s="22"/>
      <c r="H2" s="57"/>
      <c r="I2" s="57"/>
      <c r="J2" s="57"/>
    </row>
    <row r="3" spans="1:10" ht="12.75">
      <c r="A3" s="96"/>
      <c r="B3" s="33"/>
      <c r="C3" s="33"/>
      <c r="D3" s="33"/>
      <c r="E3" s="97"/>
      <c r="F3" s="22"/>
      <c r="G3" s="22"/>
      <c r="H3" s="56" t="s">
        <v>2</v>
      </c>
      <c r="I3" s="77">
        <f>J24</f>
        <v>293.81</v>
      </c>
      <c r="J3" s="57" t="s">
        <v>3</v>
      </c>
    </row>
    <row r="4" spans="1:10" ht="12.75">
      <c r="A4" s="58"/>
      <c r="B4" s="82"/>
      <c r="C4" s="88" t="s">
        <v>246</v>
      </c>
      <c r="D4" s="88"/>
      <c r="E4" s="59"/>
      <c r="F4" s="22"/>
      <c r="G4" s="22"/>
      <c r="H4" s="57"/>
      <c r="I4" s="57"/>
      <c r="J4" s="57"/>
    </row>
    <row r="5" spans="1:10" ht="12.75">
      <c r="A5" s="93"/>
      <c r="B5" s="94"/>
      <c r="C5" s="94"/>
      <c r="D5" s="94"/>
      <c r="E5" s="95"/>
      <c r="F5" s="22"/>
      <c r="G5" s="22"/>
      <c r="H5" s="56" t="s">
        <v>4</v>
      </c>
      <c r="I5" s="104">
        <f>I3/I1</f>
        <v>24.03550392670157</v>
      </c>
      <c r="J5" s="57" t="s">
        <v>3</v>
      </c>
    </row>
    <row r="6" spans="1:5" ht="13.5" thickBot="1">
      <c r="A6" s="60"/>
      <c r="B6" s="83"/>
      <c r="C6" s="89" t="s">
        <v>5</v>
      </c>
      <c r="D6" s="89"/>
      <c r="E6" s="61"/>
    </row>
    <row r="7" spans="1:5" ht="12.75">
      <c r="A7" s="22"/>
      <c r="B7" s="22"/>
      <c r="C7" s="2"/>
      <c r="D7" s="22"/>
      <c r="E7" s="22"/>
    </row>
    <row r="8" spans="1:5" ht="12.75">
      <c r="A8" s="22" t="s">
        <v>6</v>
      </c>
      <c r="B8" s="22"/>
      <c r="C8" s="2"/>
      <c r="D8" s="22"/>
      <c r="E8" s="22"/>
    </row>
    <row r="9" spans="1:5" ht="12.75">
      <c r="A9" s="22"/>
      <c r="B9" s="22"/>
      <c r="C9" s="2"/>
      <c r="D9" s="22"/>
      <c r="E9" s="22"/>
    </row>
    <row r="10" spans="1:2" ht="12.75">
      <c r="A10" s="62" t="s">
        <v>245</v>
      </c>
      <c r="B10" s="62"/>
    </row>
    <row r="11" spans="1:11" ht="38.25">
      <c r="A11" s="3" t="s">
        <v>7</v>
      </c>
      <c r="B11" s="3" t="s">
        <v>243</v>
      </c>
      <c r="C11" s="3" t="s">
        <v>8</v>
      </c>
      <c r="D11" s="3" t="s">
        <v>9</v>
      </c>
      <c r="E11" s="3" t="s">
        <v>10</v>
      </c>
      <c r="F11" s="3" t="s">
        <v>237</v>
      </c>
      <c r="G11" s="3" t="s">
        <v>239</v>
      </c>
      <c r="H11" s="3" t="s">
        <v>267</v>
      </c>
      <c r="I11" s="3" t="s">
        <v>11</v>
      </c>
      <c r="J11" s="3" t="s">
        <v>238</v>
      </c>
      <c r="K11" s="63"/>
    </row>
    <row r="12" spans="1:11" ht="12.7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63"/>
    </row>
    <row r="13" spans="1:11" ht="12.75">
      <c r="A13" s="84">
        <v>1</v>
      </c>
      <c r="B13" s="103" t="s">
        <v>260</v>
      </c>
      <c r="C13" s="64"/>
      <c r="D13" s="65" t="s">
        <v>236</v>
      </c>
      <c r="E13" s="66" t="s">
        <v>268</v>
      </c>
      <c r="F13" s="65">
        <v>600</v>
      </c>
      <c r="G13" s="67">
        <f aca="true" t="shared" si="0" ref="G13:G18">IF(D13="Уголок равн.",VLOOKUP(E13,_L,4,FALSE),IF(D13="Уголок неравн.",VLOOKUP(E13,_Lнр,5,FALSE),IF(D13="Швеллер",VLOOKUP(E13,_Шв,2,FALSE),IF(D13="Двутавр",VLOOKUP(E13,_Двут,2,FALSE),IF(D13="Двут.БШК",VLOOKUP(E13,_ДвутБШК,2,FALSE),IF(D13="Лист",VLOOKUP(E13,_Лист,2,FALSE),IF(D13="Труба",VLOOKUP(E13,_Труба,4,FALSE),VLOOKUP(E13,_Круг,3,FALSE))))))))</f>
        <v>9.618</v>
      </c>
      <c r="H13" s="67">
        <f aca="true" t="shared" si="1" ref="H13:H18">IF(D13="Уголок равн.",VLOOKUP(E13,_L,5,FALSE),IF(D13="Уголок неравн.",VLOOKUP(E13,_Lнр,6,FALSE),IF(D13="Швеллер",VLOOKUP(E13,_Шв,3,FALSE),IF(D13="Двутавр",VLOOKUP(E13,_Двут,3,FALSE),IF(D13="Двут.БШК",VLOOKUP(E13,_ДвутБШК,3,FALSE),IF(D13="Лист",VLOOKUP(E13,_Лист,3,FALSE),IF(D13="Труба",VLOOKUP(E13,_Труба,5,FALSE),VLOOKUP(E13,_Круг,4,FALSE))))))))</f>
        <v>27.1109</v>
      </c>
      <c r="I13" s="79">
        <f>IF(ISNUMBER(G13),ROUND(F13*G13/1000,3),0)</f>
        <v>5.771</v>
      </c>
      <c r="J13" s="69">
        <f aca="true" t="shared" si="2" ref="J13:J18">ROUND(I13*H13,2)</f>
        <v>156.46</v>
      </c>
      <c r="K13" s="68" t="str">
        <f>IF(J13=0,"Ошибка!","...")</f>
        <v>...</v>
      </c>
    </row>
    <row r="14" spans="1:11" ht="12.75">
      <c r="A14" s="84">
        <v>2</v>
      </c>
      <c r="B14" s="103"/>
      <c r="C14" s="64"/>
      <c r="D14" s="65" t="s">
        <v>262</v>
      </c>
      <c r="E14" s="66" t="s">
        <v>100</v>
      </c>
      <c r="F14" s="65">
        <v>20</v>
      </c>
      <c r="G14" s="67">
        <f t="shared" si="0"/>
        <v>21</v>
      </c>
      <c r="H14" s="67">
        <f t="shared" si="1"/>
        <v>38.1</v>
      </c>
      <c r="I14" s="79">
        <f aca="true" t="shared" si="3" ref="I14:I21">IF(ISNUMBER(G14),ROUND(F14*G14/1000,3),0)</f>
        <v>0.42</v>
      </c>
      <c r="J14" s="69">
        <f t="shared" si="2"/>
        <v>16</v>
      </c>
      <c r="K14" s="68" t="str">
        <f aca="true" t="shared" si="4" ref="K14:K21">IF(J14=0,"Ошибка!","...")</f>
        <v>...</v>
      </c>
    </row>
    <row r="15" spans="1:11" ht="12.75">
      <c r="A15" s="84">
        <v>3</v>
      </c>
      <c r="B15" s="103"/>
      <c r="C15" s="64"/>
      <c r="D15" s="65" t="s">
        <v>233</v>
      </c>
      <c r="E15" s="66" t="s">
        <v>244</v>
      </c>
      <c r="F15" s="65">
        <v>10</v>
      </c>
      <c r="G15" s="67">
        <f t="shared" si="0"/>
        <v>10.8</v>
      </c>
      <c r="H15" s="67">
        <f t="shared" si="1"/>
        <v>37</v>
      </c>
      <c r="I15" s="79">
        <f t="shared" si="3"/>
        <v>0.108</v>
      </c>
      <c r="J15" s="69">
        <f t="shared" si="2"/>
        <v>4</v>
      </c>
      <c r="K15" s="68" t="str">
        <f t="shared" si="4"/>
        <v>...</v>
      </c>
    </row>
    <row r="16" spans="1:11" ht="12.75">
      <c r="A16" s="84">
        <v>4</v>
      </c>
      <c r="B16" s="103"/>
      <c r="C16" s="64"/>
      <c r="D16" s="65" t="s">
        <v>235</v>
      </c>
      <c r="E16" s="66" t="s">
        <v>193</v>
      </c>
      <c r="F16" s="65">
        <v>5</v>
      </c>
      <c r="G16" s="67">
        <f t="shared" si="0"/>
        <v>78.5</v>
      </c>
      <c r="H16" s="67">
        <f t="shared" si="1"/>
        <v>25.7</v>
      </c>
      <c r="I16" s="79">
        <f t="shared" si="3"/>
        <v>0.393</v>
      </c>
      <c r="J16" s="69">
        <f t="shared" si="2"/>
        <v>10.1</v>
      </c>
      <c r="K16" s="68" t="str">
        <f t="shared" si="4"/>
        <v>...</v>
      </c>
    </row>
    <row r="17" spans="1:11" ht="12.75">
      <c r="A17" s="84">
        <v>5</v>
      </c>
      <c r="B17" s="103" t="s">
        <v>261</v>
      </c>
      <c r="C17" s="64"/>
      <c r="D17" s="65" t="s">
        <v>234</v>
      </c>
      <c r="E17" s="66" t="s">
        <v>151</v>
      </c>
      <c r="F17" s="65">
        <v>30</v>
      </c>
      <c r="G17" s="67">
        <f t="shared" si="0"/>
        <v>125.91</v>
      </c>
      <c r="H17" s="67">
        <f t="shared" si="1"/>
        <v>17.3</v>
      </c>
      <c r="I17" s="79">
        <f t="shared" si="3"/>
        <v>3.777</v>
      </c>
      <c r="J17" s="69">
        <f t="shared" si="2"/>
        <v>65.34</v>
      </c>
      <c r="K17" s="68" t="str">
        <f t="shared" si="4"/>
        <v>...</v>
      </c>
    </row>
    <row r="18" spans="1:11" ht="12.75">
      <c r="A18" s="84">
        <v>6</v>
      </c>
      <c r="B18" s="103"/>
      <c r="C18" s="64"/>
      <c r="D18" s="65" t="s">
        <v>263</v>
      </c>
      <c r="E18" s="66" t="s">
        <v>264</v>
      </c>
      <c r="F18" s="65">
        <v>3</v>
      </c>
      <c r="G18" s="67">
        <f t="shared" si="0"/>
        <v>12.1</v>
      </c>
      <c r="H18" s="67">
        <f t="shared" si="1"/>
        <v>26.3</v>
      </c>
      <c r="I18" s="79">
        <f t="shared" si="3"/>
        <v>0.036</v>
      </c>
      <c r="J18" s="69">
        <f t="shared" si="2"/>
        <v>0.95</v>
      </c>
      <c r="K18" s="68" t="str">
        <f t="shared" si="4"/>
        <v>...</v>
      </c>
    </row>
    <row r="19" spans="1:11" ht="12.75">
      <c r="A19" s="84">
        <v>7</v>
      </c>
      <c r="B19" s="103"/>
      <c r="C19" s="64"/>
      <c r="D19" s="65" t="s">
        <v>235</v>
      </c>
      <c r="E19" s="66" t="s">
        <v>195</v>
      </c>
      <c r="F19" s="65">
        <v>5</v>
      </c>
      <c r="G19" s="67">
        <f>IF(D19="Уголок равн.",VLOOKUP(E19,_L,4,FALSE),IF(D19="Уголок неравн.",VLOOKUP(E19,_Lнр,5,FALSE),IF(D19="Швеллер",VLOOKUP(E19,_Шв,2,FALSE),IF(D19="Двутавр",VLOOKUP(E19,_Двут,2,FALSE),IF(D19="Двут.БШК",VLOOKUP(E19,_ДвутБШК,2,FALSE),IF(D19="Лист",VLOOKUP(E19,_Лист,2,FALSE),IF(D19="Труба",VLOOKUP(E19,_Труба,4,FALSE),VLOOKUP(E19,_Круг,3,FALSE))))))))</f>
        <v>94.2</v>
      </c>
      <c r="H19" s="67">
        <f>IF(D19="Уголок равн.",VLOOKUP(E19,_L,5,FALSE),IF(D19="Уголок неравн.",VLOOKUP(E19,_Lнр,6,FALSE),IF(D19="Швеллер",VLOOKUP(E19,_Шв,3,FALSE),IF(D19="Двутавр",VLOOKUP(E19,_Двут,3,FALSE),IF(D19="Двут.БШК",VLOOKUP(E19,_ДвутБШК,3,FALSE),IF(D19="Лист",VLOOKUP(E19,_Лист,3,FALSE),IF(D19="Труба",VLOOKUP(E19,_Труба,5,FALSE),VLOOKUP(E19,_Круг,4,FALSE))))))))</f>
        <v>21.5</v>
      </c>
      <c r="I19" s="79">
        <f t="shared" si="3"/>
        <v>0.471</v>
      </c>
      <c r="J19" s="69">
        <f>ROUND(I19*H19,2)</f>
        <v>10.13</v>
      </c>
      <c r="K19" s="68" t="str">
        <f t="shared" si="4"/>
        <v>...</v>
      </c>
    </row>
    <row r="20" spans="1:11" ht="12.75">
      <c r="A20" s="84">
        <v>8</v>
      </c>
      <c r="B20" s="103"/>
      <c r="C20" s="64"/>
      <c r="D20" s="65" t="s">
        <v>236</v>
      </c>
      <c r="E20" s="66" t="s">
        <v>265</v>
      </c>
      <c r="F20" s="65">
        <v>10</v>
      </c>
      <c r="G20" s="67">
        <f>IF(D20="Уголок равн.",VLOOKUP(E20,_L,4,FALSE),IF(D20="Уголок неравн.",VLOOKUP(E20,_Lнр,5,FALSE),IF(D20="Швеллер",VLOOKUP(E20,_Шв,2,FALSE),IF(D20="Двутавр",VLOOKUP(E20,_Двут,2,FALSE),IF(D20="Двут.БШК",VLOOKUP(E20,_ДвутБШК,2,FALSE),IF(D20="Лист",VLOOKUP(E20,_Лист,2,FALSE),IF(D20="Труба",VLOOKUP(E20,_Труба,4,FALSE),VLOOKUP(E20,_Круг,3,FALSE))))))))</f>
        <v>15.0928</v>
      </c>
      <c r="H20" s="67">
        <f>IF(D20="Уголок равн.",VLOOKUP(E20,_L,5,FALSE),IF(D20="Уголок неравн.",VLOOKUP(E20,_Lнр,6,FALSE),IF(D20="Швеллер",VLOOKUP(E20,_Шв,3,FALSE),IF(D20="Двутавр",VLOOKUP(E20,_Двут,3,FALSE),IF(D20="Двут.БШК",VLOOKUP(E20,_ДвутБШК,3,FALSE),IF(D20="Лист",VLOOKUP(E20,_Лист,3,FALSE),IF(D20="Труба",VLOOKUP(E20,_Труба,5,FALSE),VLOOKUP(E20,_Круг,4,FALSE))))))))</f>
        <v>22.4804</v>
      </c>
      <c r="I20" s="79">
        <f t="shared" si="3"/>
        <v>0.151</v>
      </c>
      <c r="J20" s="69">
        <f>ROUND(I20*H20,2)</f>
        <v>3.39</v>
      </c>
      <c r="K20" s="68" t="str">
        <f t="shared" si="4"/>
        <v>...</v>
      </c>
    </row>
    <row r="21" spans="1:11" ht="12.75">
      <c r="A21" s="84">
        <v>9</v>
      </c>
      <c r="B21" s="103" t="s">
        <v>266</v>
      </c>
      <c r="C21" s="64"/>
      <c r="D21" s="65" t="s">
        <v>235</v>
      </c>
      <c r="E21" s="66" t="s">
        <v>229</v>
      </c>
      <c r="F21" s="65">
        <v>30</v>
      </c>
      <c r="G21" s="67">
        <f>IF(D21="Уголок равн.",VLOOKUP(E21,_L,4,FALSE),IF(D21="Уголок неравн.",VLOOKUP(E21,_Lнр,5,FALSE),IF(D21="Швеллер",VLOOKUP(E21,_Шв,2,FALSE),IF(D21="Двутавр",VLOOKUP(E21,_Двут,2,FALSE),IF(D21="Двут.БШК",VLOOKUP(E21,_ДвутБШК,2,FALSE),IF(D21="Лист",VLOOKUP(E21,_Лист,2,FALSE),IF(D21="Труба",VLOOKUP(E21,_Труба,4,FALSE),VLOOKUP(E21,_Круг,3,FALSE))))))))</f>
        <v>24.7</v>
      </c>
      <c r="H21" s="67">
        <f>IF(D21="Уголок равн.",VLOOKUP(E21,_L,5,FALSE),IF(D21="Уголок неравн.",VLOOKUP(E21,_Lнр,6,FALSE),IF(D21="Швеллер",VLOOKUP(E21,_Шв,3,FALSE),IF(D21="Двутавр",VLOOKUP(E21,_Двут,3,FALSE),IF(D21="Двут.БШК",VLOOKUP(E21,_ДвутБШК,3,FALSE),IF(D21="Лист",VLOOKUP(E21,_Лист,3,FALSE),IF(D21="Труба",VLOOKUP(E21,_Труба,5,FALSE),VLOOKUP(E21,_Круг,4,FALSE))))))))</f>
        <v>25.478</v>
      </c>
      <c r="I21" s="79">
        <f t="shared" si="3"/>
        <v>0.741</v>
      </c>
      <c r="J21" s="69">
        <f>ROUND(I21*H21,2)</f>
        <v>18.88</v>
      </c>
      <c r="K21" s="68" t="str">
        <f t="shared" si="4"/>
        <v>...</v>
      </c>
    </row>
    <row r="22" spans="7:11" ht="12.75">
      <c r="G22" s="56" t="s">
        <v>14</v>
      </c>
      <c r="I22" s="105">
        <f>ROUND(SUM(I13:I21),3)</f>
        <v>11.868</v>
      </c>
      <c r="J22" s="105">
        <f>ROUND(SUM(J13:J21),2)</f>
        <v>285.25</v>
      </c>
      <c r="K22" s="57"/>
    </row>
    <row r="23" spans="7:10" ht="12.75">
      <c r="G23" s="71" t="s">
        <v>15</v>
      </c>
      <c r="H23" s="72">
        <v>0.03</v>
      </c>
      <c r="I23" s="106">
        <f>ROUND(H23*I22,3)</f>
        <v>0.356</v>
      </c>
      <c r="J23" s="106">
        <f>ROUND(H23*J22,2)</f>
        <v>8.56</v>
      </c>
    </row>
    <row r="24" spans="2:11" ht="12.75">
      <c r="B24" s="70" t="s">
        <v>13</v>
      </c>
      <c r="D24" s="70" t="s">
        <v>16</v>
      </c>
      <c r="G24" s="56" t="s">
        <v>17</v>
      </c>
      <c r="I24" s="105">
        <f>SUM(I22:I23)</f>
        <v>12.224</v>
      </c>
      <c r="J24" s="105">
        <f>SUM(J22:J23)</f>
        <v>293.81</v>
      </c>
      <c r="K24" s="57"/>
    </row>
    <row r="26" spans="2:4" ht="12.75">
      <c r="B26" s="33"/>
      <c r="D26" s="33"/>
    </row>
  </sheetData>
  <dataValidations count="4">
    <dataValidation type="list" allowBlank="1" showErrorMessage="1" errorTitle="Ошибка" error="Вводите только  существующие сортаменты!" sqref="D13:D21">
      <formula1>"Уголок равн., Уголок неравн., Двутавр, Двут.БШК, Швеллер, Лист, Круг, Труба"</formula1>
    </dataValidation>
    <dataValidation type="list" showInputMessage="1" sqref="H23">
      <formula1>"0%,3%,5%,10%,15%,20%,30%"</formula1>
    </dataValidation>
    <dataValidation type="list" allowBlank="1" showInputMessage="1" showErrorMessage="1" sqref="E13:E21">
      <formula1>IF(D13="Уголок равн.",L,IF(D13="Уголок неравн.",Lнр,IF(D13="Швеллер",Шв,IF(D13="Двутавр",Двут,IF(D13="Двут.БШК",ДвутБШК,IF(D13="Круг",Круг,IF(D13="Труба",Труба,IF(D13="Лист",Лист,Пусто))))))))</formula1>
    </dataValidation>
    <dataValidation type="decimal" allowBlank="1" showInputMessage="1" showErrorMessage="1" sqref="F13:F21">
      <formula1>0</formula1>
      <formula2>1000000</formula2>
    </dataValidation>
  </dataValidations>
  <printOptions/>
  <pageMargins left="0.75" right="0.25" top="0.25" bottom="0.18" header="0.25" footer="0.18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"/>
  <sheetViews>
    <sheetView workbookViewId="0" topLeftCell="A1">
      <pane ySplit="2" topLeftCell="BM54" activePane="bottomLeft" state="frozen"/>
      <selection pane="topLeft" activeCell="A1" sqref="A1"/>
      <selection pane="bottomLeft" activeCell="G2" sqref="G2:H2"/>
    </sheetView>
  </sheetViews>
  <sheetFormatPr defaultColWidth="9.140625" defaultRowHeight="12.75"/>
  <cols>
    <col min="1" max="1" width="4.140625" style="0" customWidth="1"/>
    <col min="2" max="2" width="9.8515625" style="0" customWidth="1"/>
    <col min="3" max="3" width="7.57421875" style="0" customWidth="1"/>
    <col min="4" max="4" width="9.28125" style="0" customWidth="1"/>
    <col min="6" max="6" width="13.00390625" style="0" customWidth="1"/>
    <col min="7" max="7" width="13.8515625" style="0" customWidth="1"/>
    <col min="8" max="8" width="12.28125" style="0" customWidth="1"/>
  </cols>
  <sheetData>
    <row r="1" spans="1:5" ht="12.75">
      <c r="A1" s="4" t="s">
        <v>18</v>
      </c>
      <c r="B1" s="5"/>
      <c r="C1" s="5"/>
      <c r="D1" s="5"/>
      <c r="E1" s="5"/>
    </row>
    <row r="2" spans="1:8" ht="51">
      <c r="A2" s="3" t="s">
        <v>7</v>
      </c>
      <c r="B2" s="3" t="s">
        <v>19</v>
      </c>
      <c r="C2" s="3" t="s">
        <v>20</v>
      </c>
      <c r="D2" s="3" t="s">
        <v>21</v>
      </c>
      <c r="E2" s="3" t="s">
        <v>22</v>
      </c>
      <c r="F2" s="3" t="s">
        <v>240</v>
      </c>
      <c r="G2" s="98" t="s">
        <v>23</v>
      </c>
      <c r="H2" s="98" t="s">
        <v>24</v>
      </c>
    </row>
    <row r="3" spans="1:8" ht="12.75">
      <c r="A3" s="20">
        <v>1</v>
      </c>
      <c r="B3" s="10" t="str">
        <f>"L"&amp;C3&amp;"*"&amp;D3</f>
        <v>L20*3</v>
      </c>
      <c r="C3" s="21" t="s">
        <v>25</v>
      </c>
      <c r="D3" s="21" t="s">
        <v>26</v>
      </c>
      <c r="E3" s="22">
        <v>0.89</v>
      </c>
      <c r="F3" s="1">
        <v>86.5</v>
      </c>
      <c r="G3" s="12">
        <f>D3*(2*C3-D3)/1000000*7850</f>
        <v>0.87135</v>
      </c>
      <c r="H3" s="13" t="str">
        <f>IF(G3&gt;E3,"Ошибка!!!","...")</f>
        <v>...</v>
      </c>
    </row>
    <row r="4" spans="1:8" ht="12.75">
      <c r="A4" s="20">
        <v>2</v>
      </c>
      <c r="B4" s="10" t="str">
        <f aca="true" t="shared" si="0" ref="B4:B67">"L"&amp;C4&amp;"*"&amp;D4</f>
        <v>L20*4</v>
      </c>
      <c r="C4" s="21" t="s">
        <v>25</v>
      </c>
      <c r="D4" s="21" t="s">
        <v>27</v>
      </c>
      <c r="E4" s="22">
        <v>1.15</v>
      </c>
      <c r="F4" s="1">
        <v>65</v>
      </c>
      <c r="G4" s="12">
        <f aca="true" t="shared" si="1" ref="G4:G67">D4*(2*C4-D4)/1000000*7850</f>
        <v>1.1304</v>
      </c>
      <c r="H4" s="13" t="str">
        <f aca="true" t="shared" si="2" ref="H4:H67">IF(G4&gt;E4,"Ошибка!!!","...")</f>
        <v>...</v>
      </c>
    </row>
    <row r="5" spans="1:8" ht="12.75">
      <c r="A5" s="20">
        <v>3</v>
      </c>
      <c r="B5" s="10" t="str">
        <f t="shared" si="0"/>
        <v>L25*3</v>
      </c>
      <c r="C5" s="21" t="s">
        <v>28</v>
      </c>
      <c r="D5" s="21" t="s">
        <v>26</v>
      </c>
      <c r="E5" s="22">
        <v>1.12</v>
      </c>
      <c r="F5" s="1">
        <v>86.5</v>
      </c>
      <c r="G5" s="12">
        <f t="shared" si="1"/>
        <v>1.1068500000000001</v>
      </c>
      <c r="H5" s="13" t="str">
        <f t="shared" si="2"/>
        <v>...</v>
      </c>
    </row>
    <row r="6" spans="1:8" ht="12.75">
      <c r="A6" s="20">
        <v>4</v>
      </c>
      <c r="B6" s="10" t="str">
        <f t="shared" si="0"/>
        <v>L25*4</v>
      </c>
      <c r="C6" s="21" t="s">
        <v>28</v>
      </c>
      <c r="D6" s="21" t="s">
        <v>27</v>
      </c>
      <c r="E6" s="22">
        <v>1.46</v>
      </c>
      <c r="F6" s="1">
        <v>65</v>
      </c>
      <c r="G6" s="12">
        <f t="shared" si="1"/>
        <v>1.4444</v>
      </c>
      <c r="H6" s="13" t="str">
        <f t="shared" si="2"/>
        <v>...</v>
      </c>
    </row>
    <row r="7" spans="1:8" ht="12.75">
      <c r="A7" s="20">
        <v>5</v>
      </c>
      <c r="B7" s="10" t="str">
        <f t="shared" si="0"/>
        <v>L25*5</v>
      </c>
      <c r="C7" s="21" t="s">
        <v>28</v>
      </c>
      <c r="D7" s="21" t="s">
        <v>29</v>
      </c>
      <c r="E7" s="22">
        <v>1.78</v>
      </c>
      <c r="F7" s="1">
        <v>52</v>
      </c>
      <c r="G7" s="12">
        <f t="shared" si="1"/>
        <v>1.7662499999999999</v>
      </c>
      <c r="H7" s="13" t="str">
        <f t="shared" si="2"/>
        <v>...</v>
      </c>
    </row>
    <row r="8" spans="1:8" ht="12.75">
      <c r="A8" s="20">
        <v>6</v>
      </c>
      <c r="B8" s="10" t="str">
        <f t="shared" si="0"/>
        <v>L28*3</v>
      </c>
      <c r="C8" s="21" t="s">
        <v>30</v>
      </c>
      <c r="D8" s="21" t="s">
        <v>26</v>
      </c>
      <c r="E8" s="22">
        <v>1.27</v>
      </c>
      <c r="F8" s="1">
        <v>86.5</v>
      </c>
      <c r="G8" s="12">
        <f t="shared" si="1"/>
        <v>1.2481499999999999</v>
      </c>
      <c r="H8" s="13" t="str">
        <f t="shared" si="2"/>
        <v>...</v>
      </c>
    </row>
    <row r="9" spans="1:8" ht="12.75">
      <c r="A9" s="20">
        <v>7</v>
      </c>
      <c r="B9" s="10" t="str">
        <f t="shared" si="0"/>
        <v>L30*3</v>
      </c>
      <c r="C9" s="21" t="s">
        <v>31</v>
      </c>
      <c r="D9" s="21" t="s">
        <v>26</v>
      </c>
      <c r="E9" s="22">
        <v>1.36</v>
      </c>
      <c r="F9" s="1">
        <v>86.5</v>
      </c>
      <c r="G9" s="12">
        <f t="shared" si="1"/>
        <v>1.3423500000000002</v>
      </c>
      <c r="H9" s="13" t="str">
        <f t="shared" si="2"/>
        <v>...</v>
      </c>
    </row>
    <row r="10" spans="1:8" ht="12.75">
      <c r="A10" s="20">
        <v>8</v>
      </c>
      <c r="B10" s="10" t="str">
        <f t="shared" si="0"/>
        <v>L30*4</v>
      </c>
      <c r="C10" s="21" t="s">
        <v>31</v>
      </c>
      <c r="D10" s="21" t="s">
        <v>27</v>
      </c>
      <c r="E10" s="22">
        <v>1.78</v>
      </c>
      <c r="F10" s="1">
        <v>65</v>
      </c>
      <c r="G10" s="12">
        <f t="shared" si="1"/>
        <v>1.7584</v>
      </c>
      <c r="H10" s="13" t="str">
        <f t="shared" si="2"/>
        <v>...</v>
      </c>
    </row>
    <row r="11" spans="1:8" ht="12.75">
      <c r="A11" s="20">
        <v>9</v>
      </c>
      <c r="B11" s="10" t="str">
        <f t="shared" si="0"/>
        <v>L30*5</v>
      </c>
      <c r="C11" s="21" t="s">
        <v>31</v>
      </c>
      <c r="D11" s="21" t="s">
        <v>29</v>
      </c>
      <c r="E11" s="22">
        <v>2.18</v>
      </c>
      <c r="F11" s="1">
        <v>52</v>
      </c>
      <c r="G11" s="12">
        <f t="shared" si="1"/>
        <v>2.15875</v>
      </c>
      <c r="H11" s="13" t="str">
        <f t="shared" si="2"/>
        <v>...</v>
      </c>
    </row>
    <row r="12" spans="1:8" ht="12.75">
      <c r="A12" s="20">
        <v>10</v>
      </c>
      <c r="B12" s="10" t="str">
        <f t="shared" si="0"/>
        <v>L32*3</v>
      </c>
      <c r="C12" s="21" t="s">
        <v>32</v>
      </c>
      <c r="D12" s="21" t="s">
        <v>26</v>
      </c>
      <c r="E12" s="22">
        <v>1.46</v>
      </c>
      <c r="F12" s="1">
        <v>86.5</v>
      </c>
      <c r="G12" s="12">
        <f t="shared" si="1"/>
        <v>1.43655</v>
      </c>
      <c r="H12" s="13" t="str">
        <f t="shared" si="2"/>
        <v>...</v>
      </c>
    </row>
    <row r="13" spans="1:8" ht="12.75">
      <c r="A13" s="20">
        <v>11</v>
      </c>
      <c r="B13" s="10" t="str">
        <f t="shared" si="0"/>
        <v>L32*4</v>
      </c>
      <c r="C13" s="21" t="s">
        <v>32</v>
      </c>
      <c r="D13" s="21" t="s">
        <v>27</v>
      </c>
      <c r="E13" s="22">
        <v>1.91</v>
      </c>
      <c r="F13" s="1">
        <v>65</v>
      </c>
      <c r="G13" s="12">
        <f t="shared" si="1"/>
        <v>1.8840000000000001</v>
      </c>
      <c r="H13" s="13" t="str">
        <f t="shared" si="2"/>
        <v>...</v>
      </c>
    </row>
    <row r="14" spans="1:8" ht="12.75">
      <c r="A14" s="20">
        <v>12</v>
      </c>
      <c r="B14" s="10" t="str">
        <f t="shared" si="0"/>
        <v>L35*3</v>
      </c>
      <c r="C14" s="21" t="s">
        <v>33</v>
      </c>
      <c r="D14" s="21" t="s">
        <v>26</v>
      </c>
      <c r="E14" s="22">
        <v>1.6</v>
      </c>
      <c r="F14" s="1">
        <v>86.5</v>
      </c>
      <c r="G14" s="12">
        <f t="shared" si="1"/>
        <v>1.57785</v>
      </c>
      <c r="H14" s="13" t="str">
        <f t="shared" si="2"/>
        <v>...</v>
      </c>
    </row>
    <row r="15" spans="1:8" ht="12.75">
      <c r="A15" s="20">
        <v>13</v>
      </c>
      <c r="B15" s="10" t="str">
        <f t="shared" si="0"/>
        <v>L35*4</v>
      </c>
      <c r="C15" s="21" t="s">
        <v>33</v>
      </c>
      <c r="D15" s="21" t="s">
        <v>27</v>
      </c>
      <c r="E15" s="22">
        <v>2.1</v>
      </c>
      <c r="F15" s="1">
        <v>65</v>
      </c>
      <c r="G15" s="12">
        <f t="shared" si="1"/>
        <v>2.0724</v>
      </c>
      <c r="H15" s="13" t="str">
        <f t="shared" si="2"/>
        <v>...</v>
      </c>
    </row>
    <row r="16" spans="1:8" ht="12.75">
      <c r="A16" s="20">
        <v>14</v>
      </c>
      <c r="B16" s="10" t="str">
        <f t="shared" si="0"/>
        <v>L35*5</v>
      </c>
      <c r="C16" s="21" t="s">
        <v>33</v>
      </c>
      <c r="D16" s="21" t="s">
        <v>29</v>
      </c>
      <c r="E16" s="22">
        <v>2.58</v>
      </c>
      <c r="F16" s="1">
        <v>52</v>
      </c>
      <c r="G16" s="12">
        <f t="shared" si="1"/>
        <v>2.55125</v>
      </c>
      <c r="H16" s="13" t="str">
        <f t="shared" si="2"/>
        <v>...</v>
      </c>
    </row>
    <row r="17" spans="1:8" ht="12.75">
      <c r="A17" s="20">
        <v>15</v>
      </c>
      <c r="B17" s="10" t="str">
        <f t="shared" si="0"/>
        <v>L36*3</v>
      </c>
      <c r="C17" s="21" t="s">
        <v>34</v>
      </c>
      <c r="D17" s="21" t="s">
        <v>26</v>
      </c>
      <c r="E17" s="22">
        <v>1.65</v>
      </c>
      <c r="F17" s="1">
        <v>86.5</v>
      </c>
      <c r="G17" s="12">
        <f t="shared" si="1"/>
        <v>1.62495</v>
      </c>
      <c r="H17" s="13" t="str">
        <f t="shared" si="2"/>
        <v>...</v>
      </c>
    </row>
    <row r="18" spans="1:8" ht="12.75">
      <c r="A18" s="20">
        <v>16</v>
      </c>
      <c r="B18" s="10" t="str">
        <f t="shared" si="0"/>
        <v>L36*4</v>
      </c>
      <c r="C18" s="21" t="s">
        <v>34</v>
      </c>
      <c r="D18" s="21" t="s">
        <v>27</v>
      </c>
      <c r="E18" s="22">
        <v>2.16</v>
      </c>
      <c r="F18" s="1">
        <v>65</v>
      </c>
      <c r="G18" s="12">
        <f t="shared" si="1"/>
        <v>2.1351999999999998</v>
      </c>
      <c r="H18" s="13" t="str">
        <f t="shared" si="2"/>
        <v>...</v>
      </c>
    </row>
    <row r="19" spans="1:8" ht="12.75">
      <c r="A19" s="20">
        <v>17</v>
      </c>
      <c r="B19" s="10" t="str">
        <f t="shared" si="0"/>
        <v>L40*3</v>
      </c>
      <c r="C19" s="21" t="s">
        <v>35</v>
      </c>
      <c r="D19" s="21" t="s">
        <v>26</v>
      </c>
      <c r="E19" s="22">
        <v>1.85</v>
      </c>
      <c r="F19" s="1">
        <v>86.5</v>
      </c>
      <c r="G19" s="12">
        <f t="shared" si="1"/>
        <v>1.81335</v>
      </c>
      <c r="H19" s="13" t="str">
        <f t="shared" si="2"/>
        <v>...</v>
      </c>
    </row>
    <row r="20" spans="1:8" ht="12.75">
      <c r="A20" s="20">
        <v>18</v>
      </c>
      <c r="B20" s="10" t="str">
        <f t="shared" si="0"/>
        <v>L40*4</v>
      </c>
      <c r="C20" s="21" t="s">
        <v>35</v>
      </c>
      <c r="D20" s="21" t="s">
        <v>27</v>
      </c>
      <c r="E20" s="22">
        <v>2.42</v>
      </c>
      <c r="F20" s="1">
        <v>65</v>
      </c>
      <c r="G20" s="12">
        <f t="shared" si="1"/>
        <v>2.3864</v>
      </c>
      <c r="H20" s="13" t="str">
        <f t="shared" si="2"/>
        <v>...</v>
      </c>
    </row>
    <row r="21" spans="1:8" ht="12.75">
      <c r="A21" s="20">
        <v>19</v>
      </c>
      <c r="B21" s="10" t="str">
        <f t="shared" si="0"/>
        <v>L40*5</v>
      </c>
      <c r="C21" s="21" t="s">
        <v>35</v>
      </c>
      <c r="D21" s="21" t="s">
        <v>29</v>
      </c>
      <c r="E21" s="22">
        <v>2.97</v>
      </c>
      <c r="F21" s="1">
        <v>52</v>
      </c>
      <c r="G21" s="12">
        <f t="shared" si="1"/>
        <v>2.94375</v>
      </c>
      <c r="H21" s="13" t="str">
        <f t="shared" si="2"/>
        <v>...</v>
      </c>
    </row>
    <row r="22" spans="1:8" ht="12.75">
      <c r="A22" s="20">
        <v>20</v>
      </c>
      <c r="B22" s="10" t="str">
        <f t="shared" si="0"/>
        <v>L40*6</v>
      </c>
      <c r="C22" s="21" t="s">
        <v>35</v>
      </c>
      <c r="D22" s="21" t="s">
        <v>36</v>
      </c>
      <c r="E22" s="22">
        <v>3.52</v>
      </c>
      <c r="F22" s="1">
        <v>44</v>
      </c>
      <c r="G22" s="12">
        <f t="shared" si="1"/>
        <v>3.4854</v>
      </c>
      <c r="H22" s="13" t="str">
        <f t="shared" si="2"/>
        <v>...</v>
      </c>
    </row>
    <row r="23" spans="1:8" ht="12.75">
      <c r="A23" s="20">
        <v>21</v>
      </c>
      <c r="B23" s="10" t="str">
        <f t="shared" si="0"/>
        <v>L45*3</v>
      </c>
      <c r="C23" s="21" t="s">
        <v>37</v>
      </c>
      <c r="D23" s="21" t="s">
        <v>26</v>
      </c>
      <c r="E23" s="22">
        <v>2.08</v>
      </c>
      <c r="F23" s="1">
        <v>86.5</v>
      </c>
      <c r="G23" s="12">
        <f t="shared" si="1"/>
        <v>2.04885</v>
      </c>
      <c r="H23" s="13" t="str">
        <f t="shared" si="2"/>
        <v>...</v>
      </c>
    </row>
    <row r="24" spans="1:8" ht="12.75">
      <c r="A24" s="20">
        <v>22</v>
      </c>
      <c r="B24" s="10" t="str">
        <f t="shared" si="0"/>
        <v>L45*4</v>
      </c>
      <c r="C24" s="21" t="s">
        <v>37</v>
      </c>
      <c r="D24" s="21" t="s">
        <v>27</v>
      </c>
      <c r="E24" s="22">
        <v>2.73</v>
      </c>
      <c r="F24" s="1">
        <v>65</v>
      </c>
      <c r="G24" s="12">
        <f t="shared" si="1"/>
        <v>2.7004</v>
      </c>
      <c r="H24" s="13" t="str">
        <f t="shared" si="2"/>
        <v>...</v>
      </c>
    </row>
    <row r="25" spans="1:8" ht="12.75">
      <c r="A25" s="20">
        <v>23</v>
      </c>
      <c r="B25" s="10" t="str">
        <f t="shared" si="0"/>
        <v>L45*5</v>
      </c>
      <c r="C25" s="21" t="s">
        <v>37</v>
      </c>
      <c r="D25" s="21" t="s">
        <v>29</v>
      </c>
      <c r="E25" s="22">
        <v>3.37</v>
      </c>
      <c r="F25" s="1">
        <v>52</v>
      </c>
      <c r="G25" s="12">
        <f t="shared" si="1"/>
        <v>3.3362499999999997</v>
      </c>
      <c r="H25" s="13" t="str">
        <f t="shared" si="2"/>
        <v>...</v>
      </c>
    </row>
    <row r="26" spans="1:8" ht="12.75">
      <c r="A26" s="20">
        <v>24</v>
      </c>
      <c r="B26" s="10" t="str">
        <f t="shared" si="0"/>
        <v>L45*6</v>
      </c>
      <c r="C26" s="21" t="s">
        <v>37</v>
      </c>
      <c r="D26" s="21" t="s">
        <v>36</v>
      </c>
      <c r="E26" s="22">
        <v>3.99</v>
      </c>
      <c r="F26" s="1">
        <v>44</v>
      </c>
      <c r="G26" s="12">
        <f t="shared" si="1"/>
        <v>3.9564</v>
      </c>
      <c r="H26" s="13" t="str">
        <f t="shared" si="2"/>
        <v>...</v>
      </c>
    </row>
    <row r="27" spans="1:8" ht="12.75">
      <c r="A27" s="20">
        <v>25</v>
      </c>
      <c r="B27" s="10" t="str">
        <f t="shared" si="0"/>
        <v>L50*3</v>
      </c>
      <c r="C27" s="21" t="s">
        <v>38</v>
      </c>
      <c r="D27" s="21" t="s">
        <v>26</v>
      </c>
      <c r="E27" s="22">
        <v>2.32</v>
      </c>
      <c r="F27" s="1">
        <v>86.5</v>
      </c>
      <c r="G27" s="12">
        <f t="shared" si="1"/>
        <v>2.2843500000000003</v>
      </c>
      <c r="H27" s="13" t="str">
        <f t="shared" si="2"/>
        <v>...</v>
      </c>
    </row>
    <row r="28" spans="1:8" ht="12.75">
      <c r="A28" s="20">
        <v>26</v>
      </c>
      <c r="B28" s="10" t="str">
        <f t="shared" si="0"/>
        <v>L50*4</v>
      </c>
      <c r="C28" s="21" t="s">
        <v>38</v>
      </c>
      <c r="D28" s="21" t="s">
        <v>27</v>
      </c>
      <c r="E28" s="22">
        <v>3.05</v>
      </c>
      <c r="F28" s="1">
        <v>65</v>
      </c>
      <c r="G28" s="12">
        <f t="shared" si="1"/>
        <v>3.0144</v>
      </c>
      <c r="H28" s="13" t="str">
        <f t="shared" si="2"/>
        <v>...</v>
      </c>
    </row>
    <row r="29" spans="1:8" ht="12.75">
      <c r="A29" s="20">
        <v>27</v>
      </c>
      <c r="B29" s="10" t="str">
        <f t="shared" si="0"/>
        <v>L50*5</v>
      </c>
      <c r="C29" s="21" t="s">
        <v>38</v>
      </c>
      <c r="D29" s="21" t="s">
        <v>29</v>
      </c>
      <c r="E29" s="22">
        <v>3.77</v>
      </c>
      <c r="F29" s="1">
        <v>52</v>
      </c>
      <c r="G29" s="12">
        <f t="shared" si="1"/>
        <v>3.72875</v>
      </c>
      <c r="H29" s="13" t="str">
        <f t="shared" si="2"/>
        <v>...</v>
      </c>
    </row>
    <row r="30" spans="1:8" ht="12.75">
      <c r="A30" s="20">
        <v>28</v>
      </c>
      <c r="B30" s="10" t="str">
        <f t="shared" si="0"/>
        <v>L50*6</v>
      </c>
      <c r="C30" s="21" t="s">
        <v>38</v>
      </c>
      <c r="D30" s="21" t="s">
        <v>36</v>
      </c>
      <c r="E30" s="22">
        <v>4.47</v>
      </c>
      <c r="F30" s="1">
        <v>44</v>
      </c>
      <c r="G30" s="12">
        <f t="shared" si="1"/>
        <v>4.4274000000000004</v>
      </c>
      <c r="H30" s="13" t="str">
        <f t="shared" si="2"/>
        <v>...</v>
      </c>
    </row>
    <row r="31" spans="1:8" ht="12.75">
      <c r="A31" s="20">
        <v>29</v>
      </c>
      <c r="B31" s="10" t="str">
        <f t="shared" si="0"/>
        <v>L50*7</v>
      </c>
      <c r="C31" s="21" t="s">
        <v>38</v>
      </c>
      <c r="D31" s="21" t="s">
        <v>39</v>
      </c>
      <c r="E31" s="22">
        <v>5.15</v>
      </c>
      <c r="F31" s="1">
        <v>37</v>
      </c>
      <c r="G31" s="12">
        <f t="shared" si="1"/>
        <v>5.11035</v>
      </c>
      <c r="H31" s="13" t="str">
        <f t="shared" si="2"/>
        <v>...</v>
      </c>
    </row>
    <row r="32" spans="1:8" ht="12.75">
      <c r="A32" s="20">
        <v>30</v>
      </c>
      <c r="B32" s="10" t="str">
        <f t="shared" si="0"/>
        <v>L50*8</v>
      </c>
      <c r="C32" s="21" t="s">
        <v>38</v>
      </c>
      <c r="D32" s="21" t="s">
        <v>40</v>
      </c>
      <c r="E32" s="22">
        <v>5.82</v>
      </c>
      <c r="F32" s="1">
        <v>33</v>
      </c>
      <c r="G32" s="12">
        <f t="shared" si="1"/>
        <v>5.7776</v>
      </c>
      <c r="H32" s="13" t="str">
        <f t="shared" si="2"/>
        <v>...</v>
      </c>
    </row>
    <row r="33" spans="1:8" ht="12.75">
      <c r="A33" s="20">
        <v>31</v>
      </c>
      <c r="B33" s="10" t="str">
        <f t="shared" si="0"/>
        <v>L56*4</v>
      </c>
      <c r="C33" s="21" t="s">
        <v>41</v>
      </c>
      <c r="D33" s="21" t="s">
        <v>27</v>
      </c>
      <c r="E33" s="22">
        <v>3.44</v>
      </c>
      <c r="F33" s="1">
        <v>65</v>
      </c>
      <c r="G33" s="12">
        <f t="shared" si="1"/>
        <v>3.3912</v>
      </c>
      <c r="H33" s="13" t="str">
        <f t="shared" si="2"/>
        <v>...</v>
      </c>
    </row>
    <row r="34" spans="1:8" ht="12.75">
      <c r="A34" s="20">
        <v>32</v>
      </c>
      <c r="B34" s="10" t="str">
        <f t="shared" si="0"/>
        <v>L56*5</v>
      </c>
      <c r="C34" s="21" t="s">
        <v>41</v>
      </c>
      <c r="D34" s="21" t="s">
        <v>29</v>
      </c>
      <c r="E34" s="22">
        <v>4.25</v>
      </c>
      <c r="F34" s="1">
        <v>52</v>
      </c>
      <c r="G34" s="12">
        <f t="shared" si="1"/>
        <v>4.19975</v>
      </c>
      <c r="H34" s="13" t="str">
        <f t="shared" si="2"/>
        <v>...</v>
      </c>
    </row>
    <row r="35" spans="1:8" ht="12.75">
      <c r="A35" s="20">
        <v>33</v>
      </c>
      <c r="B35" s="10" t="str">
        <f t="shared" si="0"/>
        <v>L60*4</v>
      </c>
      <c r="C35" s="21" t="s">
        <v>42</v>
      </c>
      <c r="D35" s="21" t="s">
        <v>27</v>
      </c>
      <c r="E35" s="22">
        <v>3.71</v>
      </c>
      <c r="F35" s="1">
        <v>65</v>
      </c>
      <c r="G35" s="12">
        <f t="shared" si="1"/>
        <v>3.6424</v>
      </c>
      <c r="H35" s="13" t="str">
        <f t="shared" si="2"/>
        <v>...</v>
      </c>
    </row>
    <row r="36" spans="1:8" ht="12.75">
      <c r="A36" s="20">
        <v>34</v>
      </c>
      <c r="B36" s="10" t="str">
        <f t="shared" si="0"/>
        <v>L60*5</v>
      </c>
      <c r="C36" s="21" t="s">
        <v>42</v>
      </c>
      <c r="D36" s="21" t="s">
        <v>29</v>
      </c>
      <c r="E36" s="22">
        <v>4.58</v>
      </c>
      <c r="F36" s="1">
        <v>52</v>
      </c>
      <c r="G36" s="12">
        <f t="shared" si="1"/>
        <v>4.51375</v>
      </c>
      <c r="H36" s="13" t="str">
        <f t="shared" si="2"/>
        <v>...</v>
      </c>
    </row>
    <row r="37" spans="1:8" ht="12.75">
      <c r="A37" s="20">
        <v>35</v>
      </c>
      <c r="B37" s="10" t="str">
        <f t="shared" si="0"/>
        <v>L60*6</v>
      </c>
      <c r="C37" s="21" t="s">
        <v>42</v>
      </c>
      <c r="D37" s="21" t="s">
        <v>36</v>
      </c>
      <c r="E37" s="22">
        <v>5.43</v>
      </c>
      <c r="F37" s="1">
        <v>44</v>
      </c>
      <c r="G37" s="12">
        <f t="shared" si="1"/>
        <v>5.369400000000001</v>
      </c>
      <c r="H37" s="13" t="str">
        <f t="shared" si="2"/>
        <v>...</v>
      </c>
    </row>
    <row r="38" spans="1:8" ht="12.75">
      <c r="A38" s="20">
        <v>36</v>
      </c>
      <c r="B38" s="10" t="str">
        <f t="shared" si="0"/>
        <v>L60*8</v>
      </c>
      <c r="C38" s="21" t="s">
        <v>42</v>
      </c>
      <c r="D38" s="21" t="s">
        <v>40</v>
      </c>
      <c r="E38" s="22">
        <v>7.1</v>
      </c>
      <c r="F38" s="1">
        <v>33</v>
      </c>
      <c r="G38" s="12">
        <f t="shared" si="1"/>
        <v>7.0336</v>
      </c>
      <c r="H38" s="13" t="str">
        <f t="shared" si="2"/>
        <v>...</v>
      </c>
    </row>
    <row r="39" spans="1:8" ht="12.75">
      <c r="A39" s="20">
        <v>37</v>
      </c>
      <c r="B39" s="10" t="str">
        <f t="shared" si="0"/>
        <v>L60*10</v>
      </c>
      <c r="C39" s="21" t="s">
        <v>42</v>
      </c>
      <c r="D39" s="21" t="s">
        <v>43</v>
      </c>
      <c r="E39" s="22">
        <v>8.7</v>
      </c>
      <c r="F39" s="1">
        <v>26.3</v>
      </c>
      <c r="G39" s="12">
        <f t="shared" si="1"/>
        <v>8.635</v>
      </c>
      <c r="H39" s="13" t="str">
        <f t="shared" si="2"/>
        <v>...</v>
      </c>
    </row>
    <row r="40" spans="1:8" ht="12.75">
      <c r="A40" s="20">
        <v>38</v>
      </c>
      <c r="B40" s="10" t="str">
        <f t="shared" si="0"/>
        <v>L63*4</v>
      </c>
      <c r="C40" s="21" t="s">
        <v>44</v>
      </c>
      <c r="D40" s="21" t="s">
        <v>27</v>
      </c>
      <c r="E40" s="22">
        <v>3.9</v>
      </c>
      <c r="F40" s="1">
        <v>65</v>
      </c>
      <c r="G40" s="12">
        <f t="shared" si="1"/>
        <v>3.8308</v>
      </c>
      <c r="H40" s="13" t="str">
        <f t="shared" si="2"/>
        <v>...</v>
      </c>
    </row>
    <row r="41" spans="1:8" ht="12.75">
      <c r="A41" s="20">
        <v>39</v>
      </c>
      <c r="B41" s="10" t="str">
        <f t="shared" si="0"/>
        <v>L63*5</v>
      </c>
      <c r="C41" s="21" t="s">
        <v>44</v>
      </c>
      <c r="D41" s="21" t="s">
        <v>29</v>
      </c>
      <c r="E41" s="22">
        <v>4.81</v>
      </c>
      <c r="F41" s="1">
        <v>52</v>
      </c>
      <c r="G41" s="12">
        <f t="shared" si="1"/>
        <v>4.74925</v>
      </c>
      <c r="H41" s="13" t="str">
        <f t="shared" si="2"/>
        <v>...</v>
      </c>
    </row>
    <row r="42" spans="1:8" ht="12.75">
      <c r="A42" s="20">
        <v>40</v>
      </c>
      <c r="B42" s="10" t="str">
        <f t="shared" si="0"/>
        <v>L63*6</v>
      </c>
      <c r="C42" s="21" t="s">
        <v>44</v>
      </c>
      <c r="D42" s="21" t="s">
        <v>36</v>
      </c>
      <c r="E42" s="22">
        <v>5.72</v>
      </c>
      <c r="F42" s="1">
        <v>44</v>
      </c>
      <c r="G42" s="12">
        <f t="shared" si="1"/>
        <v>5.652</v>
      </c>
      <c r="H42" s="13" t="str">
        <f t="shared" si="2"/>
        <v>...</v>
      </c>
    </row>
    <row r="43" spans="1:8" ht="12.75">
      <c r="A43" s="20">
        <v>41</v>
      </c>
      <c r="B43" s="10" t="str">
        <f t="shared" si="0"/>
        <v>L70*4,5</v>
      </c>
      <c r="C43" s="21" t="s">
        <v>45</v>
      </c>
      <c r="D43" s="21" t="s">
        <v>46</v>
      </c>
      <c r="E43" s="22">
        <v>4.87</v>
      </c>
      <c r="F43" s="23">
        <v>58.5</v>
      </c>
      <c r="G43" s="12">
        <f t="shared" si="1"/>
        <v>4.7865375000000006</v>
      </c>
      <c r="H43" s="13" t="str">
        <f t="shared" si="2"/>
        <v>...</v>
      </c>
    </row>
    <row r="44" spans="1:8" ht="12.75">
      <c r="A44" s="20">
        <v>42</v>
      </c>
      <c r="B44" s="10" t="str">
        <f t="shared" si="0"/>
        <v>L70*5</v>
      </c>
      <c r="C44" s="21" t="s">
        <v>45</v>
      </c>
      <c r="D44" s="21" t="s">
        <v>29</v>
      </c>
      <c r="E44" s="22">
        <v>5.38</v>
      </c>
      <c r="F44" s="1">
        <v>52</v>
      </c>
      <c r="G44" s="12">
        <f t="shared" si="1"/>
        <v>5.29875</v>
      </c>
      <c r="H44" s="13" t="str">
        <f t="shared" si="2"/>
        <v>...</v>
      </c>
    </row>
    <row r="45" spans="1:8" ht="12.75">
      <c r="A45" s="20">
        <v>43</v>
      </c>
      <c r="B45" s="10" t="str">
        <f t="shared" si="0"/>
        <v>L70*6</v>
      </c>
      <c r="C45" s="21" t="s">
        <v>45</v>
      </c>
      <c r="D45" s="21" t="s">
        <v>36</v>
      </c>
      <c r="E45" s="22">
        <v>6.39</v>
      </c>
      <c r="F45" s="1">
        <v>44</v>
      </c>
      <c r="G45" s="12">
        <f t="shared" si="1"/>
        <v>6.3114</v>
      </c>
      <c r="H45" s="13" t="str">
        <f t="shared" si="2"/>
        <v>...</v>
      </c>
    </row>
    <row r="46" spans="1:8" ht="12.75">
      <c r="A46" s="20">
        <v>44</v>
      </c>
      <c r="B46" s="10" t="str">
        <f t="shared" si="0"/>
        <v>L70*7</v>
      </c>
      <c r="C46" s="21" t="s">
        <v>45</v>
      </c>
      <c r="D46" s="21" t="s">
        <v>39</v>
      </c>
      <c r="E46" s="22">
        <v>7.39</v>
      </c>
      <c r="F46" s="1">
        <v>37</v>
      </c>
      <c r="G46" s="12">
        <f t="shared" si="1"/>
        <v>7.30835</v>
      </c>
      <c r="H46" s="13" t="str">
        <f t="shared" si="2"/>
        <v>...</v>
      </c>
    </row>
    <row r="47" spans="1:8" ht="12.75">
      <c r="A47" s="20">
        <v>45</v>
      </c>
      <c r="B47" s="10" t="str">
        <f t="shared" si="0"/>
        <v>L70*8</v>
      </c>
      <c r="C47" s="21" t="s">
        <v>45</v>
      </c>
      <c r="D47" s="21" t="s">
        <v>40</v>
      </c>
      <c r="E47" s="22">
        <v>8.37</v>
      </c>
      <c r="F47" s="1">
        <v>33</v>
      </c>
      <c r="G47" s="12">
        <f t="shared" si="1"/>
        <v>8.2896</v>
      </c>
      <c r="H47" s="13" t="str">
        <f t="shared" si="2"/>
        <v>...</v>
      </c>
    </row>
    <row r="48" spans="1:8" ht="12.75">
      <c r="A48" s="20">
        <v>46</v>
      </c>
      <c r="B48" s="10" t="str">
        <f t="shared" si="0"/>
        <v>L70*10</v>
      </c>
      <c r="C48" s="21" t="s">
        <v>45</v>
      </c>
      <c r="D48" s="21" t="s">
        <v>43</v>
      </c>
      <c r="E48" s="22">
        <v>10.29</v>
      </c>
      <c r="F48" s="1">
        <v>26.3</v>
      </c>
      <c r="G48" s="12">
        <f t="shared" si="1"/>
        <v>10.205</v>
      </c>
      <c r="H48" s="13" t="str">
        <f t="shared" si="2"/>
        <v>...</v>
      </c>
    </row>
    <row r="49" spans="1:8" ht="12.75">
      <c r="A49" s="20">
        <v>47</v>
      </c>
      <c r="B49" s="10" t="str">
        <f t="shared" si="0"/>
        <v>L75*5</v>
      </c>
      <c r="C49" s="21" t="s">
        <v>47</v>
      </c>
      <c r="D49" s="21" t="s">
        <v>29</v>
      </c>
      <c r="E49" s="22">
        <v>5.8</v>
      </c>
      <c r="F49" s="1">
        <v>52</v>
      </c>
      <c r="G49" s="12">
        <f t="shared" si="1"/>
        <v>5.691249999999999</v>
      </c>
      <c r="H49" s="13" t="str">
        <f t="shared" si="2"/>
        <v>...</v>
      </c>
    </row>
    <row r="50" spans="1:8" ht="12.75">
      <c r="A50" s="20">
        <v>48</v>
      </c>
      <c r="B50" s="10" t="str">
        <f t="shared" si="0"/>
        <v>L75*6</v>
      </c>
      <c r="C50" s="21" t="s">
        <v>47</v>
      </c>
      <c r="D50" s="21" t="s">
        <v>36</v>
      </c>
      <c r="E50" s="22">
        <v>6.89</v>
      </c>
      <c r="F50" s="1">
        <v>44</v>
      </c>
      <c r="G50" s="12">
        <f t="shared" si="1"/>
        <v>6.7824</v>
      </c>
      <c r="H50" s="13" t="str">
        <f t="shared" si="2"/>
        <v>...</v>
      </c>
    </row>
    <row r="51" spans="1:8" ht="12.75">
      <c r="A51" s="20">
        <v>49</v>
      </c>
      <c r="B51" s="10" t="str">
        <f t="shared" si="0"/>
        <v>L75*7</v>
      </c>
      <c r="C51" s="21" t="s">
        <v>47</v>
      </c>
      <c r="D51" s="21" t="s">
        <v>39</v>
      </c>
      <c r="E51" s="22">
        <v>7.96</v>
      </c>
      <c r="F51" s="1">
        <v>37</v>
      </c>
      <c r="G51" s="12">
        <f t="shared" si="1"/>
        <v>7.857849999999999</v>
      </c>
      <c r="H51" s="13" t="str">
        <f t="shared" si="2"/>
        <v>...</v>
      </c>
    </row>
    <row r="52" spans="1:8" ht="12.75">
      <c r="A52" s="20">
        <v>50</v>
      </c>
      <c r="B52" s="10" t="str">
        <f t="shared" si="0"/>
        <v>L75*8</v>
      </c>
      <c r="C52" s="21" t="s">
        <v>47</v>
      </c>
      <c r="D52" s="21" t="s">
        <v>40</v>
      </c>
      <c r="E52" s="22">
        <v>9.02</v>
      </c>
      <c r="F52" s="1">
        <v>33</v>
      </c>
      <c r="G52" s="12">
        <f t="shared" si="1"/>
        <v>8.9176</v>
      </c>
      <c r="H52" s="13" t="str">
        <f t="shared" si="2"/>
        <v>...</v>
      </c>
    </row>
    <row r="53" spans="1:8" ht="12.75">
      <c r="A53" s="20">
        <v>51</v>
      </c>
      <c r="B53" s="10" t="str">
        <f t="shared" si="0"/>
        <v>L75*9</v>
      </c>
      <c r="C53" s="21" t="s">
        <v>47</v>
      </c>
      <c r="D53" s="21" t="s">
        <v>48</v>
      </c>
      <c r="E53" s="22">
        <v>10.1</v>
      </c>
      <c r="F53" s="1">
        <v>29.5</v>
      </c>
      <c r="G53" s="12">
        <f t="shared" si="1"/>
        <v>9.961649999999999</v>
      </c>
      <c r="H53" s="13" t="str">
        <f t="shared" si="2"/>
        <v>...</v>
      </c>
    </row>
    <row r="54" spans="1:8" ht="12.75">
      <c r="A54" s="20">
        <v>52</v>
      </c>
      <c r="B54" s="10" t="str">
        <f t="shared" si="0"/>
        <v>L80*5,5</v>
      </c>
      <c r="C54" s="21" t="s">
        <v>49</v>
      </c>
      <c r="D54" s="21" t="s">
        <v>50</v>
      </c>
      <c r="E54" s="22">
        <v>6.78</v>
      </c>
      <c r="F54" s="23">
        <v>48</v>
      </c>
      <c r="G54" s="12">
        <f t="shared" si="1"/>
        <v>6.6705375</v>
      </c>
      <c r="H54" s="13" t="str">
        <f t="shared" si="2"/>
        <v>...</v>
      </c>
    </row>
    <row r="55" spans="1:8" ht="12.75">
      <c r="A55" s="20">
        <v>53</v>
      </c>
      <c r="B55" s="10" t="str">
        <f t="shared" si="0"/>
        <v>L80*6</v>
      </c>
      <c r="C55" s="21" t="s">
        <v>49</v>
      </c>
      <c r="D55" s="21" t="s">
        <v>36</v>
      </c>
      <c r="E55" s="22">
        <v>7.36</v>
      </c>
      <c r="F55" s="1">
        <v>44</v>
      </c>
      <c r="G55" s="12">
        <f t="shared" si="1"/>
        <v>7.2534</v>
      </c>
      <c r="H55" s="13" t="str">
        <f t="shared" si="2"/>
        <v>...</v>
      </c>
    </row>
    <row r="56" spans="1:8" ht="12.75">
      <c r="A56" s="20">
        <v>54</v>
      </c>
      <c r="B56" s="10" t="str">
        <f t="shared" si="0"/>
        <v>L80*7</v>
      </c>
      <c r="C56" s="21" t="s">
        <v>49</v>
      </c>
      <c r="D56" s="21" t="s">
        <v>39</v>
      </c>
      <c r="E56" s="22">
        <v>8.51</v>
      </c>
      <c r="F56" s="1">
        <v>37</v>
      </c>
      <c r="G56" s="12">
        <f t="shared" si="1"/>
        <v>8.40735</v>
      </c>
      <c r="H56" s="13" t="str">
        <f t="shared" si="2"/>
        <v>...</v>
      </c>
    </row>
    <row r="57" spans="1:8" ht="12.75">
      <c r="A57" s="20">
        <v>55</v>
      </c>
      <c r="B57" s="10" t="str">
        <f t="shared" si="0"/>
        <v>L80*8</v>
      </c>
      <c r="C57" s="21" t="s">
        <v>49</v>
      </c>
      <c r="D57" s="21" t="s">
        <v>40</v>
      </c>
      <c r="E57" s="22">
        <v>9.65</v>
      </c>
      <c r="F57" s="1">
        <v>33</v>
      </c>
      <c r="G57" s="12">
        <f t="shared" si="1"/>
        <v>9.5456</v>
      </c>
      <c r="H57" s="13" t="str">
        <f t="shared" si="2"/>
        <v>...</v>
      </c>
    </row>
    <row r="58" spans="1:8" ht="12.75">
      <c r="A58" s="20">
        <v>56</v>
      </c>
      <c r="B58" s="10" t="str">
        <f t="shared" si="0"/>
        <v>L80*10</v>
      </c>
      <c r="C58" s="21" t="s">
        <v>49</v>
      </c>
      <c r="D58" s="21" t="s">
        <v>43</v>
      </c>
      <c r="E58" s="22">
        <v>11.88</v>
      </c>
      <c r="F58" s="1">
        <v>26.3</v>
      </c>
      <c r="G58" s="12">
        <f t="shared" si="1"/>
        <v>11.775</v>
      </c>
      <c r="H58" s="13" t="str">
        <f t="shared" si="2"/>
        <v>...</v>
      </c>
    </row>
    <row r="59" spans="1:8" ht="12.75">
      <c r="A59" s="20">
        <v>57</v>
      </c>
      <c r="B59" s="10" t="str">
        <f t="shared" si="0"/>
        <v>L80*12</v>
      </c>
      <c r="C59" s="21" t="s">
        <v>49</v>
      </c>
      <c r="D59" s="21" t="s">
        <v>51</v>
      </c>
      <c r="E59" s="22">
        <v>14.05</v>
      </c>
      <c r="F59" s="1">
        <v>22</v>
      </c>
      <c r="G59" s="12">
        <f t="shared" si="1"/>
        <v>13.9416</v>
      </c>
      <c r="H59" s="13" t="str">
        <f t="shared" si="2"/>
        <v>...</v>
      </c>
    </row>
    <row r="60" spans="1:8" ht="12.75">
      <c r="A60" s="20">
        <v>58</v>
      </c>
      <c r="B60" s="10" t="str">
        <f t="shared" si="0"/>
        <v>L90*6</v>
      </c>
      <c r="C60" s="21" t="s">
        <v>52</v>
      </c>
      <c r="D60" s="21" t="s">
        <v>36</v>
      </c>
      <c r="E60" s="22">
        <v>8.33</v>
      </c>
      <c r="F60" s="1">
        <v>44</v>
      </c>
      <c r="G60" s="12">
        <f t="shared" si="1"/>
        <v>8.1954</v>
      </c>
      <c r="H60" s="13" t="str">
        <f t="shared" si="2"/>
        <v>...</v>
      </c>
    </row>
    <row r="61" spans="1:8" ht="12.75">
      <c r="A61" s="20">
        <v>59</v>
      </c>
      <c r="B61" s="10" t="str">
        <f t="shared" si="0"/>
        <v>L90*7</v>
      </c>
      <c r="C61" s="21" t="s">
        <v>52</v>
      </c>
      <c r="D61" s="21" t="s">
        <v>39</v>
      </c>
      <c r="E61" s="22">
        <v>9.64</v>
      </c>
      <c r="F61" s="1">
        <v>37</v>
      </c>
      <c r="G61" s="12">
        <f t="shared" si="1"/>
        <v>9.506350000000001</v>
      </c>
      <c r="H61" s="13" t="str">
        <f t="shared" si="2"/>
        <v>...</v>
      </c>
    </row>
    <row r="62" spans="1:8" ht="12.75">
      <c r="A62" s="20">
        <v>60</v>
      </c>
      <c r="B62" s="10" t="str">
        <f t="shared" si="0"/>
        <v>L90*8</v>
      </c>
      <c r="C62" s="21" t="s">
        <v>52</v>
      </c>
      <c r="D62" s="21" t="s">
        <v>40</v>
      </c>
      <c r="E62" s="22">
        <v>10.9</v>
      </c>
      <c r="F62" s="1">
        <v>33</v>
      </c>
      <c r="G62" s="12">
        <f t="shared" si="1"/>
        <v>10.8016</v>
      </c>
      <c r="H62" s="13" t="str">
        <f t="shared" si="2"/>
        <v>...</v>
      </c>
    </row>
    <row r="63" spans="1:8" ht="12.75">
      <c r="A63" s="20">
        <v>61</v>
      </c>
      <c r="B63" s="10" t="str">
        <f t="shared" si="0"/>
        <v>L90*9</v>
      </c>
      <c r="C63" s="21" t="s">
        <v>52</v>
      </c>
      <c r="D63" s="21" t="s">
        <v>48</v>
      </c>
      <c r="E63" s="22">
        <v>12.2</v>
      </c>
      <c r="F63" s="1">
        <v>29.5</v>
      </c>
      <c r="G63" s="12">
        <f t="shared" si="1"/>
        <v>12.08115</v>
      </c>
      <c r="H63" s="13" t="str">
        <f t="shared" si="2"/>
        <v>...</v>
      </c>
    </row>
    <row r="64" spans="1:8" ht="12.75">
      <c r="A64" s="20">
        <v>62</v>
      </c>
      <c r="B64" s="10" t="str">
        <f t="shared" si="0"/>
        <v>L90*10</v>
      </c>
      <c r="C64" s="21" t="s">
        <v>52</v>
      </c>
      <c r="D64" s="21" t="s">
        <v>43</v>
      </c>
      <c r="E64" s="22">
        <v>13.48</v>
      </c>
      <c r="F64" s="1">
        <v>26.3</v>
      </c>
      <c r="G64" s="12">
        <f t="shared" si="1"/>
        <v>13.344999999999999</v>
      </c>
      <c r="H64" s="13" t="str">
        <f t="shared" si="2"/>
        <v>...</v>
      </c>
    </row>
    <row r="65" spans="1:8" ht="12.75">
      <c r="A65" s="20">
        <v>63</v>
      </c>
      <c r="B65" s="10" t="str">
        <f t="shared" si="0"/>
        <v>L90*12</v>
      </c>
      <c r="C65" s="21" t="s">
        <v>52</v>
      </c>
      <c r="D65" s="21" t="s">
        <v>51</v>
      </c>
      <c r="E65" s="22">
        <v>15.96</v>
      </c>
      <c r="F65" s="1">
        <v>22</v>
      </c>
      <c r="G65" s="12">
        <f t="shared" si="1"/>
        <v>15.8256</v>
      </c>
      <c r="H65" s="13" t="str">
        <f t="shared" si="2"/>
        <v>...</v>
      </c>
    </row>
    <row r="66" spans="1:8" ht="12.75">
      <c r="A66" s="20">
        <v>64</v>
      </c>
      <c r="B66" s="10" t="str">
        <f t="shared" si="0"/>
        <v>L100*7</v>
      </c>
      <c r="C66" s="21" t="s">
        <v>53</v>
      </c>
      <c r="D66" s="21" t="s">
        <v>39</v>
      </c>
      <c r="E66" s="22">
        <v>10.8</v>
      </c>
      <c r="F66" s="1">
        <v>37</v>
      </c>
      <c r="G66" s="12">
        <f t="shared" si="1"/>
        <v>10.60535</v>
      </c>
      <c r="H66" s="13" t="str">
        <f t="shared" si="2"/>
        <v>...</v>
      </c>
    </row>
    <row r="67" spans="1:8" ht="12.75">
      <c r="A67" s="20">
        <v>65</v>
      </c>
      <c r="B67" s="10" t="str">
        <f t="shared" si="0"/>
        <v>L100*8</v>
      </c>
      <c r="C67" s="21" t="s">
        <v>53</v>
      </c>
      <c r="D67" s="21" t="s">
        <v>40</v>
      </c>
      <c r="E67" s="22">
        <v>12.2</v>
      </c>
      <c r="F67" s="1">
        <v>33</v>
      </c>
      <c r="G67" s="12">
        <f t="shared" si="1"/>
        <v>12.0576</v>
      </c>
      <c r="H67" s="13" t="str">
        <f t="shared" si="2"/>
        <v>...</v>
      </c>
    </row>
    <row r="68" spans="1:8" ht="12.75">
      <c r="A68" s="20">
        <v>66</v>
      </c>
      <c r="B68" s="10" t="str">
        <f aca="true" t="shared" si="3" ref="B68:B119">"L"&amp;C68&amp;"*"&amp;D68</f>
        <v>L100*10</v>
      </c>
      <c r="C68" s="21" t="s">
        <v>53</v>
      </c>
      <c r="D68" s="21" t="s">
        <v>43</v>
      </c>
      <c r="E68" s="22">
        <v>15.1</v>
      </c>
      <c r="F68" s="1">
        <v>26.3</v>
      </c>
      <c r="G68" s="12">
        <f aca="true" t="shared" si="4" ref="G68:G119">D68*(2*C68-D68)/1000000*7850</f>
        <v>14.915</v>
      </c>
      <c r="H68" s="13" t="str">
        <f aca="true" t="shared" si="5" ref="H68:H119">IF(G68&gt;E68,"Ошибка!!!","...")</f>
        <v>...</v>
      </c>
    </row>
    <row r="69" spans="1:8" ht="12.75">
      <c r="A69" s="20">
        <v>67</v>
      </c>
      <c r="B69" s="10" t="str">
        <f t="shared" si="3"/>
        <v>L100*12</v>
      </c>
      <c r="C69" s="21" t="s">
        <v>53</v>
      </c>
      <c r="D69" s="21" t="s">
        <v>51</v>
      </c>
      <c r="E69" s="22">
        <v>17.9</v>
      </c>
      <c r="F69" s="1">
        <v>22</v>
      </c>
      <c r="G69" s="12">
        <f t="shared" si="4"/>
        <v>17.709600000000002</v>
      </c>
      <c r="H69" s="13" t="str">
        <f t="shared" si="5"/>
        <v>...</v>
      </c>
    </row>
    <row r="70" spans="1:8" ht="12.75">
      <c r="A70" s="20">
        <v>68</v>
      </c>
      <c r="B70" s="10" t="str">
        <f t="shared" si="3"/>
        <v>L100*14</v>
      </c>
      <c r="C70" s="21" t="s">
        <v>53</v>
      </c>
      <c r="D70" s="21" t="s">
        <v>54</v>
      </c>
      <c r="E70" s="22">
        <v>20.6</v>
      </c>
      <c r="F70" s="1">
        <v>19</v>
      </c>
      <c r="G70" s="12">
        <f t="shared" si="4"/>
        <v>20.4414</v>
      </c>
      <c r="H70" s="13" t="str">
        <f t="shared" si="5"/>
        <v>...</v>
      </c>
    </row>
    <row r="71" spans="1:8" ht="12.75">
      <c r="A71" s="20">
        <v>69</v>
      </c>
      <c r="B71" s="10" t="str">
        <f t="shared" si="3"/>
        <v>L100*15</v>
      </c>
      <c r="C71" s="21" t="s">
        <v>53</v>
      </c>
      <c r="D71" s="21" t="s">
        <v>55</v>
      </c>
      <c r="E71" s="22">
        <v>21.97</v>
      </c>
      <c r="F71" s="23">
        <v>17.8</v>
      </c>
      <c r="G71" s="12">
        <f t="shared" si="4"/>
        <v>21.78375</v>
      </c>
      <c r="H71" s="13" t="str">
        <f t="shared" si="5"/>
        <v>...</v>
      </c>
    </row>
    <row r="72" spans="1:8" ht="12.75">
      <c r="A72" s="20">
        <v>70</v>
      </c>
      <c r="B72" s="10" t="str">
        <f t="shared" si="3"/>
        <v>L100*16</v>
      </c>
      <c r="C72" s="21" t="s">
        <v>53</v>
      </c>
      <c r="D72" s="21" t="s">
        <v>56</v>
      </c>
      <c r="E72" s="22">
        <v>23.3</v>
      </c>
      <c r="F72" s="1">
        <v>16.6</v>
      </c>
      <c r="G72" s="12">
        <f t="shared" si="4"/>
        <v>23.1104</v>
      </c>
      <c r="H72" s="13" t="str">
        <f t="shared" si="5"/>
        <v>...</v>
      </c>
    </row>
    <row r="73" spans="1:8" ht="12.75">
      <c r="A73" s="20">
        <v>71</v>
      </c>
      <c r="B73" s="10" t="str">
        <f t="shared" si="3"/>
        <v>L110*7</v>
      </c>
      <c r="C73" s="21" t="s">
        <v>57</v>
      </c>
      <c r="D73" s="21" t="s">
        <v>39</v>
      </c>
      <c r="E73" s="22">
        <v>11.9</v>
      </c>
      <c r="F73" s="1">
        <v>37</v>
      </c>
      <c r="G73" s="12">
        <f t="shared" si="4"/>
        <v>11.70435</v>
      </c>
      <c r="H73" s="13" t="str">
        <f t="shared" si="5"/>
        <v>...</v>
      </c>
    </row>
    <row r="74" spans="1:8" ht="12.75">
      <c r="A74" s="20">
        <v>72</v>
      </c>
      <c r="B74" s="10" t="str">
        <f t="shared" si="3"/>
        <v>L110*8</v>
      </c>
      <c r="C74" s="21" t="s">
        <v>57</v>
      </c>
      <c r="D74" s="21" t="s">
        <v>40</v>
      </c>
      <c r="E74" s="22">
        <v>13.5</v>
      </c>
      <c r="F74" s="1">
        <v>33</v>
      </c>
      <c r="G74" s="12">
        <f t="shared" si="4"/>
        <v>13.313600000000001</v>
      </c>
      <c r="H74" s="13" t="str">
        <f t="shared" si="5"/>
        <v>...</v>
      </c>
    </row>
    <row r="75" spans="1:8" ht="12.75">
      <c r="A75" s="20">
        <v>73</v>
      </c>
      <c r="B75" s="10" t="str">
        <f t="shared" si="3"/>
        <v>L120*8</v>
      </c>
      <c r="C75" s="21" t="s">
        <v>58</v>
      </c>
      <c r="D75" s="21" t="s">
        <v>40</v>
      </c>
      <c r="E75" s="22">
        <v>14.76</v>
      </c>
      <c r="F75" s="1">
        <v>33</v>
      </c>
      <c r="G75" s="12">
        <f t="shared" si="4"/>
        <v>14.5696</v>
      </c>
      <c r="H75" s="13" t="str">
        <f t="shared" si="5"/>
        <v>...</v>
      </c>
    </row>
    <row r="76" spans="1:8" ht="12.75">
      <c r="A76" s="20">
        <v>74</v>
      </c>
      <c r="B76" s="10" t="str">
        <f t="shared" si="3"/>
        <v>L120*10</v>
      </c>
      <c r="C76" s="21" t="s">
        <v>58</v>
      </c>
      <c r="D76" s="21" t="s">
        <v>43</v>
      </c>
      <c r="E76" s="22">
        <v>18.24</v>
      </c>
      <c r="F76" s="1">
        <v>26.3</v>
      </c>
      <c r="G76" s="12">
        <f t="shared" si="4"/>
        <v>18.055</v>
      </c>
      <c r="H76" s="13" t="str">
        <f t="shared" si="5"/>
        <v>...</v>
      </c>
    </row>
    <row r="77" spans="1:8" ht="12.75">
      <c r="A77" s="20">
        <v>75</v>
      </c>
      <c r="B77" s="10" t="str">
        <f t="shared" si="3"/>
        <v>L120*12</v>
      </c>
      <c r="C77" s="21" t="s">
        <v>58</v>
      </c>
      <c r="D77" s="21" t="s">
        <v>51</v>
      </c>
      <c r="E77" s="22">
        <v>21.67</v>
      </c>
      <c r="F77" s="1">
        <v>22</v>
      </c>
      <c r="G77" s="12">
        <f t="shared" si="4"/>
        <v>21.477600000000002</v>
      </c>
      <c r="H77" s="13" t="str">
        <f t="shared" si="5"/>
        <v>...</v>
      </c>
    </row>
    <row r="78" spans="1:8" ht="12.75">
      <c r="A78" s="20">
        <v>76</v>
      </c>
      <c r="B78" s="10" t="str">
        <f t="shared" si="3"/>
        <v>L120*15</v>
      </c>
      <c r="C78" s="21" t="s">
        <v>58</v>
      </c>
      <c r="D78" s="21" t="s">
        <v>55</v>
      </c>
      <c r="E78" s="22">
        <v>26.68</v>
      </c>
      <c r="F78" s="23">
        <v>17.8</v>
      </c>
      <c r="G78" s="12">
        <f t="shared" si="4"/>
        <v>26.49375</v>
      </c>
      <c r="H78" s="13" t="str">
        <f t="shared" si="5"/>
        <v>...</v>
      </c>
    </row>
    <row r="79" spans="1:8" ht="12.75">
      <c r="A79" s="20">
        <v>77</v>
      </c>
      <c r="B79" s="10" t="str">
        <f t="shared" si="3"/>
        <v>L125*8</v>
      </c>
      <c r="C79" s="21" t="s">
        <v>59</v>
      </c>
      <c r="D79" s="21" t="s">
        <v>40</v>
      </c>
      <c r="E79" s="22">
        <v>15.5</v>
      </c>
      <c r="F79" s="1">
        <v>33</v>
      </c>
      <c r="G79" s="12">
        <f t="shared" si="4"/>
        <v>15.1976</v>
      </c>
      <c r="H79" s="13" t="str">
        <f t="shared" si="5"/>
        <v>...</v>
      </c>
    </row>
    <row r="80" spans="1:8" ht="12.75">
      <c r="A80" s="20">
        <v>78</v>
      </c>
      <c r="B80" s="10" t="str">
        <f t="shared" si="3"/>
        <v>L125*9</v>
      </c>
      <c r="C80" s="21" t="s">
        <v>59</v>
      </c>
      <c r="D80" s="21" t="s">
        <v>48</v>
      </c>
      <c r="E80" s="22">
        <v>17.3</v>
      </c>
      <c r="F80" s="1">
        <v>29.5</v>
      </c>
      <c r="G80" s="12">
        <f t="shared" si="4"/>
        <v>17.02665</v>
      </c>
      <c r="H80" s="13" t="str">
        <f t="shared" si="5"/>
        <v>...</v>
      </c>
    </row>
    <row r="81" spans="1:8" ht="12.75">
      <c r="A81" s="20">
        <v>79</v>
      </c>
      <c r="B81" s="10" t="str">
        <f t="shared" si="3"/>
        <v>L125*10</v>
      </c>
      <c r="C81" s="21" t="s">
        <v>59</v>
      </c>
      <c r="D81" s="21" t="s">
        <v>43</v>
      </c>
      <c r="E81" s="22">
        <v>19.1</v>
      </c>
      <c r="F81" s="1">
        <v>26.3</v>
      </c>
      <c r="G81" s="12">
        <f t="shared" si="4"/>
        <v>18.84</v>
      </c>
      <c r="H81" s="13" t="str">
        <f t="shared" si="5"/>
        <v>...</v>
      </c>
    </row>
    <row r="82" spans="1:8" ht="12.75">
      <c r="A82" s="20">
        <v>80</v>
      </c>
      <c r="B82" s="10" t="str">
        <f t="shared" si="3"/>
        <v>L125*12</v>
      </c>
      <c r="C82" s="21" t="s">
        <v>59</v>
      </c>
      <c r="D82" s="21" t="s">
        <v>51</v>
      </c>
      <c r="E82" s="22">
        <v>22.7</v>
      </c>
      <c r="F82" s="1">
        <v>22</v>
      </c>
      <c r="G82" s="12">
        <f t="shared" si="4"/>
        <v>22.4196</v>
      </c>
      <c r="H82" s="13" t="str">
        <f t="shared" si="5"/>
        <v>...</v>
      </c>
    </row>
    <row r="83" spans="1:8" ht="12.75">
      <c r="A83" s="20">
        <v>81</v>
      </c>
      <c r="B83" s="10" t="str">
        <f t="shared" si="3"/>
        <v>L125*14</v>
      </c>
      <c r="C83" s="21" t="s">
        <v>59</v>
      </c>
      <c r="D83" s="21" t="s">
        <v>54</v>
      </c>
      <c r="E83" s="22">
        <v>26.2</v>
      </c>
      <c r="F83" s="1">
        <v>19</v>
      </c>
      <c r="G83" s="12">
        <f t="shared" si="4"/>
        <v>25.9364</v>
      </c>
      <c r="H83" s="13" t="str">
        <f t="shared" si="5"/>
        <v>...</v>
      </c>
    </row>
    <row r="84" spans="1:8" ht="12.75">
      <c r="A84" s="20">
        <v>82</v>
      </c>
      <c r="B84" s="10" t="str">
        <f t="shared" si="3"/>
        <v>L125*16</v>
      </c>
      <c r="C84" s="21" t="s">
        <v>59</v>
      </c>
      <c r="D84" s="21" t="s">
        <v>56</v>
      </c>
      <c r="E84" s="22">
        <v>29.6</v>
      </c>
      <c r="F84" s="1">
        <v>16.6</v>
      </c>
      <c r="G84" s="12">
        <f t="shared" si="4"/>
        <v>29.3904</v>
      </c>
      <c r="H84" s="13" t="str">
        <f t="shared" si="5"/>
        <v>...</v>
      </c>
    </row>
    <row r="85" spans="1:8" ht="12.75">
      <c r="A85" s="20">
        <v>83</v>
      </c>
      <c r="B85" s="10" t="str">
        <f t="shared" si="3"/>
        <v>L140*9</v>
      </c>
      <c r="C85" s="21" t="s">
        <v>60</v>
      </c>
      <c r="D85" s="21" t="s">
        <v>48</v>
      </c>
      <c r="E85" s="22">
        <v>19.4</v>
      </c>
      <c r="F85" s="1">
        <v>29.5</v>
      </c>
      <c r="G85" s="12">
        <f t="shared" si="4"/>
        <v>19.146150000000002</v>
      </c>
      <c r="H85" s="13" t="str">
        <f t="shared" si="5"/>
        <v>...</v>
      </c>
    </row>
    <row r="86" spans="1:8" ht="12.75">
      <c r="A86" s="20">
        <v>84</v>
      </c>
      <c r="B86" s="10" t="str">
        <f t="shared" si="3"/>
        <v>L140*10</v>
      </c>
      <c r="C86" s="21" t="s">
        <v>60</v>
      </c>
      <c r="D86" s="21" t="s">
        <v>43</v>
      </c>
      <c r="E86" s="22">
        <v>21.5</v>
      </c>
      <c r="F86" s="1">
        <v>26.3</v>
      </c>
      <c r="G86" s="12">
        <f t="shared" si="4"/>
        <v>21.195</v>
      </c>
      <c r="H86" s="13" t="str">
        <f t="shared" si="5"/>
        <v>...</v>
      </c>
    </row>
    <row r="87" spans="1:8" ht="12.75">
      <c r="A87" s="20">
        <v>85</v>
      </c>
      <c r="B87" s="10" t="str">
        <f t="shared" si="3"/>
        <v>L140*12</v>
      </c>
      <c r="C87" s="21" t="s">
        <v>60</v>
      </c>
      <c r="D87" s="21" t="s">
        <v>51</v>
      </c>
      <c r="E87" s="22">
        <v>25.5</v>
      </c>
      <c r="F87" s="1">
        <v>22</v>
      </c>
      <c r="G87" s="12">
        <f t="shared" si="4"/>
        <v>25.2456</v>
      </c>
      <c r="H87" s="13" t="str">
        <f t="shared" si="5"/>
        <v>...</v>
      </c>
    </row>
    <row r="88" spans="1:8" ht="12.75">
      <c r="A88" s="20">
        <v>86</v>
      </c>
      <c r="B88" s="10" t="str">
        <f t="shared" si="3"/>
        <v>L150*10</v>
      </c>
      <c r="C88" s="21" t="s">
        <v>61</v>
      </c>
      <c r="D88" s="21" t="s">
        <v>43</v>
      </c>
      <c r="E88" s="22">
        <v>23.02</v>
      </c>
      <c r="F88" s="1">
        <v>26.3</v>
      </c>
      <c r="G88" s="12">
        <f t="shared" si="4"/>
        <v>22.764999999999997</v>
      </c>
      <c r="H88" s="13" t="str">
        <f t="shared" si="5"/>
        <v>...</v>
      </c>
    </row>
    <row r="89" spans="1:8" ht="12.75">
      <c r="A89" s="20">
        <v>87</v>
      </c>
      <c r="B89" s="10" t="str">
        <f t="shared" si="3"/>
        <v>L150*12</v>
      </c>
      <c r="C89" s="21" t="s">
        <v>61</v>
      </c>
      <c r="D89" s="21" t="s">
        <v>51</v>
      </c>
      <c r="E89" s="22">
        <v>27.39</v>
      </c>
      <c r="F89" s="1">
        <v>22</v>
      </c>
      <c r="G89" s="12">
        <f t="shared" si="4"/>
        <v>27.1296</v>
      </c>
      <c r="H89" s="13" t="str">
        <f t="shared" si="5"/>
        <v>...</v>
      </c>
    </row>
    <row r="90" spans="1:8" ht="12.75">
      <c r="A90" s="20">
        <v>88</v>
      </c>
      <c r="B90" s="10" t="str">
        <f t="shared" si="3"/>
        <v>L150*15</v>
      </c>
      <c r="C90" s="21" t="s">
        <v>61</v>
      </c>
      <c r="D90" s="21" t="s">
        <v>55</v>
      </c>
      <c r="E90" s="22">
        <v>33.82</v>
      </c>
      <c r="F90" s="23">
        <v>17.8</v>
      </c>
      <c r="G90" s="12">
        <f t="shared" si="4"/>
        <v>33.55875</v>
      </c>
      <c r="H90" s="13" t="str">
        <f t="shared" si="5"/>
        <v>...</v>
      </c>
    </row>
    <row r="91" spans="1:8" ht="12.75">
      <c r="A91" s="20">
        <v>89</v>
      </c>
      <c r="B91" s="10" t="str">
        <f t="shared" si="3"/>
        <v>L150*18</v>
      </c>
      <c r="C91" s="21" t="s">
        <v>61</v>
      </c>
      <c r="D91" s="21" t="s">
        <v>62</v>
      </c>
      <c r="E91" s="22">
        <v>40.11</v>
      </c>
      <c r="F91" s="1">
        <v>14.9</v>
      </c>
      <c r="G91" s="12">
        <f t="shared" si="4"/>
        <v>39.846599999999995</v>
      </c>
      <c r="H91" s="13" t="str">
        <f t="shared" si="5"/>
        <v>...</v>
      </c>
    </row>
    <row r="92" spans="1:8" ht="12.75">
      <c r="A92" s="20">
        <v>90</v>
      </c>
      <c r="B92" s="10" t="str">
        <f t="shared" si="3"/>
        <v>L160*10</v>
      </c>
      <c r="C92" s="21" t="s">
        <v>63</v>
      </c>
      <c r="D92" s="21" t="s">
        <v>43</v>
      </c>
      <c r="E92" s="22">
        <v>24.7</v>
      </c>
      <c r="F92" s="1">
        <v>26.3</v>
      </c>
      <c r="G92" s="12">
        <f t="shared" si="4"/>
        <v>24.335</v>
      </c>
      <c r="H92" s="13" t="str">
        <f t="shared" si="5"/>
        <v>...</v>
      </c>
    </row>
    <row r="93" spans="1:8" ht="12.75">
      <c r="A93" s="20">
        <v>91</v>
      </c>
      <c r="B93" s="10" t="str">
        <f t="shared" si="3"/>
        <v>L160*11</v>
      </c>
      <c r="C93" s="21" t="s">
        <v>63</v>
      </c>
      <c r="D93" s="21" t="s">
        <v>64</v>
      </c>
      <c r="E93" s="22">
        <v>27</v>
      </c>
      <c r="F93" s="23">
        <v>24.15</v>
      </c>
      <c r="G93" s="12">
        <f t="shared" si="4"/>
        <v>26.68215</v>
      </c>
      <c r="H93" s="13" t="str">
        <f t="shared" si="5"/>
        <v>...</v>
      </c>
    </row>
    <row r="94" spans="1:8" ht="12.75">
      <c r="A94" s="20">
        <v>92</v>
      </c>
      <c r="B94" s="10" t="str">
        <f t="shared" si="3"/>
        <v>L160*12</v>
      </c>
      <c r="C94" s="21" t="s">
        <v>63</v>
      </c>
      <c r="D94" s="21" t="s">
        <v>51</v>
      </c>
      <c r="E94" s="22">
        <v>29.4</v>
      </c>
      <c r="F94" s="1">
        <v>22</v>
      </c>
      <c r="G94" s="12">
        <f t="shared" si="4"/>
        <v>29.0136</v>
      </c>
      <c r="H94" s="13" t="str">
        <f t="shared" si="5"/>
        <v>...</v>
      </c>
    </row>
    <row r="95" spans="1:8" ht="12.75">
      <c r="A95" s="20">
        <v>93</v>
      </c>
      <c r="B95" s="10" t="str">
        <f t="shared" si="3"/>
        <v>L160*14</v>
      </c>
      <c r="C95" s="21" t="s">
        <v>63</v>
      </c>
      <c r="D95" s="21" t="s">
        <v>54</v>
      </c>
      <c r="E95" s="22">
        <v>34</v>
      </c>
      <c r="F95" s="1">
        <v>19</v>
      </c>
      <c r="G95" s="12">
        <f t="shared" si="4"/>
        <v>33.6294</v>
      </c>
      <c r="H95" s="13" t="str">
        <f t="shared" si="5"/>
        <v>...</v>
      </c>
    </row>
    <row r="96" spans="1:8" ht="12.75">
      <c r="A96" s="20">
        <v>94</v>
      </c>
      <c r="B96" s="10" t="str">
        <f t="shared" si="3"/>
        <v>L160*16</v>
      </c>
      <c r="C96" s="21" t="s">
        <v>63</v>
      </c>
      <c r="D96" s="21" t="s">
        <v>56</v>
      </c>
      <c r="E96" s="22">
        <v>38.5</v>
      </c>
      <c r="F96" s="1">
        <v>16.6</v>
      </c>
      <c r="G96" s="12">
        <f t="shared" si="4"/>
        <v>38.1824</v>
      </c>
      <c r="H96" s="13" t="str">
        <f t="shared" si="5"/>
        <v>...</v>
      </c>
    </row>
    <row r="97" spans="1:8" ht="12.75">
      <c r="A97" s="20">
        <v>95</v>
      </c>
      <c r="B97" s="10" t="str">
        <f t="shared" si="3"/>
        <v>L160*18</v>
      </c>
      <c r="C97" s="21" t="s">
        <v>63</v>
      </c>
      <c r="D97" s="21" t="s">
        <v>62</v>
      </c>
      <c r="E97" s="22">
        <v>43</v>
      </c>
      <c r="F97" s="1">
        <v>14.9</v>
      </c>
      <c r="G97" s="12">
        <f t="shared" si="4"/>
        <v>42.672599999999996</v>
      </c>
      <c r="H97" s="13" t="str">
        <f t="shared" si="5"/>
        <v>...</v>
      </c>
    </row>
    <row r="98" spans="1:8" ht="12.75">
      <c r="A98" s="20">
        <v>96</v>
      </c>
      <c r="B98" s="10" t="str">
        <f t="shared" si="3"/>
        <v>L160*20</v>
      </c>
      <c r="C98" s="21" t="s">
        <v>63</v>
      </c>
      <c r="D98" s="21" t="s">
        <v>25</v>
      </c>
      <c r="E98" s="22">
        <v>47.4</v>
      </c>
      <c r="F98" s="1">
        <v>13.3</v>
      </c>
      <c r="G98" s="12">
        <f t="shared" si="4"/>
        <v>47.1</v>
      </c>
      <c r="H98" s="13" t="str">
        <f t="shared" si="5"/>
        <v>...</v>
      </c>
    </row>
    <row r="99" spans="1:8" ht="12.75">
      <c r="A99" s="20">
        <v>97</v>
      </c>
      <c r="B99" s="10" t="str">
        <f t="shared" si="3"/>
        <v>L180*11</v>
      </c>
      <c r="C99" s="21" t="s">
        <v>65</v>
      </c>
      <c r="D99" s="21" t="s">
        <v>64</v>
      </c>
      <c r="E99" s="22">
        <v>30.5</v>
      </c>
      <c r="F99" s="23">
        <v>24.15</v>
      </c>
      <c r="G99" s="12">
        <f t="shared" si="4"/>
        <v>30.13615</v>
      </c>
      <c r="H99" s="13" t="str">
        <f t="shared" si="5"/>
        <v>...</v>
      </c>
    </row>
    <row r="100" spans="1:8" ht="12.75">
      <c r="A100" s="20">
        <v>98</v>
      </c>
      <c r="B100" s="10" t="str">
        <f t="shared" si="3"/>
        <v>L180*12</v>
      </c>
      <c r="C100" s="21" t="s">
        <v>65</v>
      </c>
      <c r="D100" s="21" t="s">
        <v>51</v>
      </c>
      <c r="E100" s="22">
        <v>33.1</v>
      </c>
      <c r="F100" s="1">
        <v>22</v>
      </c>
      <c r="G100" s="12">
        <f t="shared" si="4"/>
        <v>32.7816</v>
      </c>
      <c r="H100" s="13" t="str">
        <f t="shared" si="5"/>
        <v>...</v>
      </c>
    </row>
    <row r="101" spans="1:8" ht="12.75">
      <c r="A101" s="20">
        <v>99</v>
      </c>
      <c r="B101" s="10" t="str">
        <f t="shared" si="3"/>
        <v>L180*15</v>
      </c>
      <c r="C101" s="21" t="s">
        <v>65</v>
      </c>
      <c r="D101" s="21" t="s">
        <v>55</v>
      </c>
      <c r="E101" s="22">
        <v>40.96</v>
      </c>
      <c r="F101" s="23">
        <v>17.8</v>
      </c>
      <c r="G101" s="12">
        <f t="shared" si="4"/>
        <v>40.62375</v>
      </c>
      <c r="H101" s="13" t="str">
        <f t="shared" si="5"/>
        <v>...</v>
      </c>
    </row>
    <row r="102" spans="1:8" ht="12.75">
      <c r="A102" s="20">
        <v>100</v>
      </c>
      <c r="B102" s="10" t="str">
        <f t="shared" si="3"/>
        <v>L180*18</v>
      </c>
      <c r="C102" s="21" t="s">
        <v>65</v>
      </c>
      <c r="D102" s="21" t="s">
        <v>62</v>
      </c>
      <c r="E102" s="22">
        <v>48.66</v>
      </c>
      <c r="F102" s="1">
        <v>14.9</v>
      </c>
      <c r="G102" s="12">
        <f t="shared" si="4"/>
        <v>48.3246</v>
      </c>
      <c r="H102" s="13" t="str">
        <f t="shared" si="5"/>
        <v>...</v>
      </c>
    </row>
    <row r="103" spans="1:8" ht="12.75">
      <c r="A103" s="20">
        <v>101</v>
      </c>
      <c r="B103" s="10" t="str">
        <f t="shared" si="3"/>
        <v>L180*20</v>
      </c>
      <c r="C103" s="21" t="s">
        <v>65</v>
      </c>
      <c r="D103" s="21" t="s">
        <v>25</v>
      </c>
      <c r="E103" s="22">
        <v>53.72</v>
      </c>
      <c r="F103" s="1">
        <v>13.3</v>
      </c>
      <c r="G103" s="12">
        <f t="shared" si="4"/>
        <v>53.379999999999995</v>
      </c>
      <c r="H103" s="13" t="str">
        <f t="shared" si="5"/>
        <v>...</v>
      </c>
    </row>
    <row r="104" spans="1:8" ht="12.75">
      <c r="A104" s="20">
        <v>102</v>
      </c>
      <c r="B104" s="10" t="str">
        <f t="shared" si="3"/>
        <v>L200*12</v>
      </c>
      <c r="C104" s="21" t="s">
        <v>66</v>
      </c>
      <c r="D104" s="21" t="s">
        <v>51</v>
      </c>
      <c r="E104" s="1">
        <v>37</v>
      </c>
      <c r="F104" s="1">
        <v>22</v>
      </c>
      <c r="G104" s="12">
        <f t="shared" si="4"/>
        <v>36.549600000000005</v>
      </c>
      <c r="H104" s="13" t="str">
        <f t="shared" si="5"/>
        <v>...</v>
      </c>
    </row>
    <row r="105" spans="1:8" ht="12.75">
      <c r="A105" s="20">
        <v>103</v>
      </c>
      <c r="B105" s="10" t="str">
        <f t="shared" si="3"/>
        <v>L200*13</v>
      </c>
      <c r="C105" s="21" t="s">
        <v>66</v>
      </c>
      <c r="D105" s="21" t="s">
        <v>67</v>
      </c>
      <c r="E105" s="1">
        <v>39.9</v>
      </c>
      <c r="F105" s="23">
        <v>20.5</v>
      </c>
      <c r="G105" s="12">
        <f t="shared" si="4"/>
        <v>39.49335</v>
      </c>
      <c r="H105" s="13" t="str">
        <f t="shared" si="5"/>
        <v>...</v>
      </c>
    </row>
    <row r="106" spans="1:8" ht="12.75">
      <c r="A106" s="20">
        <v>104</v>
      </c>
      <c r="B106" s="10" t="str">
        <f t="shared" si="3"/>
        <v>L200*14</v>
      </c>
      <c r="C106" s="21" t="s">
        <v>66</v>
      </c>
      <c r="D106" s="21" t="s">
        <v>54</v>
      </c>
      <c r="E106" s="1">
        <v>42.8</v>
      </c>
      <c r="F106" s="1">
        <v>19</v>
      </c>
      <c r="G106" s="12">
        <f t="shared" si="4"/>
        <v>42.4214</v>
      </c>
      <c r="H106" s="13" t="str">
        <f t="shared" si="5"/>
        <v>...</v>
      </c>
    </row>
    <row r="107" spans="1:8" ht="12.75">
      <c r="A107" s="20">
        <v>105</v>
      </c>
      <c r="B107" s="10" t="str">
        <f t="shared" si="3"/>
        <v>L200*16</v>
      </c>
      <c r="C107" s="21" t="s">
        <v>66</v>
      </c>
      <c r="D107" s="21" t="s">
        <v>56</v>
      </c>
      <c r="E107" s="1">
        <v>48.7</v>
      </c>
      <c r="F107" s="1">
        <v>16.6</v>
      </c>
      <c r="G107" s="12">
        <f t="shared" si="4"/>
        <v>48.2304</v>
      </c>
      <c r="H107" s="13" t="str">
        <f t="shared" si="5"/>
        <v>...</v>
      </c>
    </row>
    <row r="108" spans="1:8" ht="12.75">
      <c r="A108" s="20">
        <v>106</v>
      </c>
      <c r="B108" s="10" t="str">
        <f t="shared" si="3"/>
        <v>L200*20</v>
      </c>
      <c r="C108" s="21" t="s">
        <v>66</v>
      </c>
      <c r="D108" s="21" t="s">
        <v>25</v>
      </c>
      <c r="E108" s="1">
        <v>60.1</v>
      </c>
      <c r="F108" s="1">
        <v>13.3</v>
      </c>
      <c r="G108" s="12">
        <f t="shared" si="4"/>
        <v>59.66</v>
      </c>
      <c r="H108" s="13" t="str">
        <f t="shared" si="5"/>
        <v>...</v>
      </c>
    </row>
    <row r="109" spans="1:8" ht="12.75">
      <c r="A109" s="20">
        <v>107</v>
      </c>
      <c r="B109" s="10" t="str">
        <f t="shared" si="3"/>
        <v>L200*25</v>
      </c>
      <c r="C109" s="21" t="s">
        <v>66</v>
      </c>
      <c r="D109" s="21" t="s">
        <v>28</v>
      </c>
      <c r="E109" s="1">
        <v>74</v>
      </c>
      <c r="F109" s="1">
        <v>10.6</v>
      </c>
      <c r="G109" s="12">
        <f t="shared" si="4"/>
        <v>73.59375</v>
      </c>
      <c r="H109" s="13" t="str">
        <f t="shared" si="5"/>
        <v>...</v>
      </c>
    </row>
    <row r="110" spans="1:8" ht="12.75">
      <c r="A110" s="20">
        <v>108</v>
      </c>
      <c r="B110" s="10" t="str">
        <f t="shared" si="3"/>
        <v>L200*30</v>
      </c>
      <c r="C110" s="21" t="s">
        <v>66</v>
      </c>
      <c r="D110" s="21" t="s">
        <v>31</v>
      </c>
      <c r="E110" s="1">
        <v>87.6</v>
      </c>
      <c r="F110" s="1">
        <v>9</v>
      </c>
      <c r="G110" s="12">
        <f t="shared" si="4"/>
        <v>87.135</v>
      </c>
      <c r="H110" s="13" t="str">
        <f t="shared" si="5"/>
        <v>...</v>
      </c>
    </row>
    <row r="111" spans="1:8" ht="12.75">
      <c r="A111" s="20">
        <v>109</v>
      </c>
      <c r="B111" s="10" t="str">
        <f t="shared" si="3"/>
        <v>L220*14</v>
      </c>
      <c r="C111" s="21" t="s">
        <v>68</v>
      </c>
      <c r="D111" s="21" t="s">
        <v>54</v>
      </c>
      <c r="E111" s="1">
        <v>47.4</v>
      </c>
      <c r="F111" s="1">
        <v>19</v>
      </c>
      <c r="G111" s="12">
        <f t="shared" si="4"/>
        <v>46.8174</v>
      </c>
      <c r="H111" s="13" t="str">
        <f t="shared" si="5"/>
        <v>...</v>
      </c>
    </row>
    <row r="112" spans="1:8" ht="12.75">
      <c r="A112" s="20">
        <v>110</v>
      </c>
      <c r="B112" s="10" t="str">
        <f t="shared" si="3"/>
        <v>L220*16</v>
      </c>
      <c r="C112" s="21" t="s">
        <v>68</v>
      </c>
      <c r="D112" s="21" t="s">
        <v>56</v>
      </c>
      <c r="E112" s="1">
        <v>53.8</v>
      </c>
      <c r="F112" s="1">
        <v>16.6</v>
      </c>
      <c r="G112" s="12">
        <f t="shared" si="4"/>
        <v>53.254400000000004</v>
      </c>
      <c r="H112" s="13" t="str">
        <f t="shared" si="5"/>
        <v>...</v>
      </c>
    </row>
    <row r="113" spans="1:8" ht="12.75">
      <c r="A113" s="20">
        <v>111</v>
      </c>
      <c r="B113" s="10" t="str">
        <f t="shared" si="3"/>
        <v>L250*16</v>
      </c>
      <c r="C113" s="21" t="s">
        <v>69</v>
      </c>
      <c r="D113" s="21" t="s">
        <v>56</v>
      </c>
      <c r="E113" s="1">
        <v>61.5</v>
      </c>
      <c r="F113" s="1">
        <v>16.6</v>
      </c>
      <c r="G113" s="12">
        <f t="shared" si="4"/>
        <v>60.7904</v>
      </c>
      <c r="H113" s="13" t="str">
        <f t="shared" si="5"/>
        <v>...</v>
      </c>
    </row>
    <row r="114" spans="1:8" ht="12.75">
      <c r="A114" s="20">
        <v>112</v>
      </c>
      <c r="B114" s="10" t="str">
        <f t="shared" si="3"/>
        <v>L250*18</v>
      </c>
      <c r="C114" s="21" t="s">
        <v>69</v>
      </c>
      <c r="D114" s="21" t="s">
        <v>62</v>
      </c>
      <c r="E114" s="1">
        <v>68.9</v>
      </c>
      <c r="F114" s="1">
        <v>14.9</v>
      </c>
      <c r="G114" s="12">
        <f t="shared" si="4"/>
        <v>68.1066</v>
      </c>
      <c r="H114" s="13" t="str">
        <f t="shared" si="5"/>
        <v>...</v>
      </c>
    </row>
    <row r="115" spans="1:8" ht="12.75">
      <c r="A115" s="20">
        <v>113</v>
      </c>
      <c r="B115" s="10" t="str">
        <f t="shared" si="3"/>
        <v>L250*20</v>
      </c>
      <c r="C115" s="21" t="s">
        <v>69</v>
      </c>
      <c r="D115" s="21" t="s">
        <v>25</v>
      </c>
      <c r="E115" s="1">
        <v>76.1</v>
      </c>
      <c r="F115" s="1">
        <v>13.3</v>
      </c>
      <c r="G115" s="12">
        <f t="shared" si="4"/>
        <v>75.36</v>
      </c>
      <c r="H115" s="13" t="str">
        <f t="shared" si="5"/>
        <v>...</v>
      </c>
    </row>
    <row r="116" spans="1:8" ht="12.75">
      <c r="A116" s="20">
        <v>114</v>
      </c>
      <c r="B116" s="10" t="str">
        <f t="shared" si="3"/>
        <v>L250*22</v>
      </c>
      <c r="C116" s="21" t="s">
        <v>69</v>
      </c>
      <c r="D116" s="21" t="s">
        <v>70</v>
      </c>
      <c r="E116" s="1">
        <v>83.3</v>
      </c>
      <c r="F116" s="1">
        <v>12</v>
      </c>
      <c r="G116" s="12">
        <f t="shared" si="4"/>
        <v>82.55059999999999</v>
      </c>
      <c r="H116" s="13" t="str">
        <f t="shared" si="5"/>
        <v>...</v>
      </c>
    </row>
    <row r="117" spans="1:8" ht="12.75">
      <c r="A117" s="20">
        <v>115</v>
      </c>
      <c r="B117" s="10" t="str">
        <f t="shared" si="3"/>
        <v>L250*25</v>
      </c>
      <c r="C117" s="21" t="s">
        <v>69</v>
      </c>
      <c r="D117" s="21" t="s">
        <v>28</v>
      </c>
      <c r="E117" s="1">
        <v>94</v>
      </c>
      <c r="F117" s="1">
        <v>10.6</v>
      </c>
      <c r="G117" s="12">
        <f t="shared" si="4"/>
        <v>93.21875</v>
      </c>
      <c r="H117" s="13" t="str">
        <f t="shared" si="5"/>
        <v>...</v>
      </c>
    </row>
    <row r="118" spans="1:8" ht="12.75">
      <c r="A118" s="20">
        <v>116</v>
      </c>
      <c r="B118" s="10" t="str">
        <f t="shared" si="3"/>
        <v>L250*28</v>
      </c>
      <c r="C118" s="21" t="s">
        <v>69</v>
      </c>
      <c r="D118" s="21" t="s">
        <v>30</v>
      </c>
      <c r="E118" s="1">
        <v>104.5</v>
      </c>
      <c r="F118" s="1">
        <v>9.6</v>
      </c>
      <c r="G118" s="12">
        <f t="shared" si="4"/>
        <v>103.7456</v>
      </c>
      <c r="H118" s="13" t="str">
        <f t="shared" si="5"/>
        <v>...</v>
      </c>
    </row>
    <row r="119" spans="1:8" ht="12.75">
      <c r="A119" s="24">
        <v>117</v>
      </c>
      <c r="B119" s="15" t="str">
        <f t="shared" si="3"/>
        <v>L250*30</v>
      </c>
      <c r="C119" s="25" t="s">
        <v>69</v>
      </c>
      <c r="D119" s="25" t="s">
        <v>31</v>
      </c>
      <c r="E119" s="17">
        <v>111.4</v>
      </c>
      <c r="F119" s="17">
        <v>9</v>
      </c>
      <c r="G119" s="18">
        <f t="shared" si="4"/>
        <v>110.685</v>
      </c>
      <c r="H119" s="19" t="str">
        <f t="shared" si="5"/>
        <v>...</v>
      </c>
    </row>
  </sheetData>
  <autoFilter ref="A2:H119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pane ySplit="2" topLeftCell="BM3" activePane="bottomLeft" state="frozen"/>
      <selection pane="topLeft" activeCell="A1" sqref="A1"/>
      <selection pane="bottomLeft" activeCell="I2" sqref="I2"/>
    </sheetView>
  </sheetViews>
  <sheetFormatPr defaultColWidth="9.140625" defaultRowHeight="12.75"/>
  <cols>
    <col min="1" max="1" width="4.28125" style="7" customWidth="1"/>
    <col min="2" max="2" width="14.00390625" style="0" customWidth="1"/>
    <col min="3" max="3" width="9.28125" style="0" customWidth="1"/>
    <col min="4" max="4" width="8.421875" style="0" customWidth="1"/>
    <col min="5" max="5" width="9.28125" style="0" customWidth="1"/>
    <col min="7" max="7" width="13.00390625" style="0" customWidth="1"/>
    <col min="8" max="8" width="13.8515625" style="0" customWidth="1"/>
    <col min="9" max="9" width="11.8515625" style="0" customWidth="1"/>
  </cols>
  <sheetData>
    <row r="1" spans="1:7" ht="12.75">
      <c r="A1" s="4" t="s">
        <v>71</v>
      </c>
      <c r="B1" s="5"/>
      <c r="C1" s="5"/>
      <c r="D1" s="5"/>
      <c r="E1" s="5"/>
      <c r="F1" s="5"/>
      <c r="G1" s="5"/>
    </row>
    <row r="2" spans="1:9" ht="51">
      <c r="A2" s="3" t="s">
        <v>7</v>
      </c>
      <c r="B2" s="3" t="s">
        <v>19</v>
      </c>
      <c r="C2" s="3" t="s">
        <v>72</v>
      </c>
      <c r="D2" s="3" t="s">
        <v>73</v>
      </c>
      <c r="E2" s="3" t="s">
        <v>21</v>
      </c>
      <c r="F2" s="3" t="s">
        <v>22</v>
      </c>
      <c r="G2" s="3" t="s">
        <v>240</v>
      </c>
      <c r="H2" s="6" t="s">
        <v>23</v>
      </c>
      <c r="I2" s="6" t="s">
        <v>24</v>
      </c>
    </row>
    <row r="3" spans="1:9" ht="12.75">
      <c r="A3" s="9">
        <v>1</v>
      </c>
      <c r="B3" s="10" t="str">
        <f>"L"&amp;C3&amp;"*"&amp;D3&amp;"*"&amp;E3</f>
        <v>L25*16*3</v>
      </c>
      <c r="C3" s="11">
        <v>25</v>
      </c>
      <c r="D3" s="11">
        <v>16</v>
      </c>
      <c r="E3" s="11">
        <v>3</v>
      </c>
      <c r="F3" s="1">
        <v>0.91</v>
      </c>
      <c r="G3" s="1">
        <v>86.5</v>
      </c>
      <c r="H3" s="12">
        <f>E3*(C3+D3-E3)/1000000*7850</f>
        <v>0.8949</v>
      </c>
      <c r="I3" s="13" t="str">
        <f>IF(H3&gt;F3,"Ошибка!!!","...")</f>
        <v>...</v>
      </c>
    </row>
    <row r="4" spans="1:9" ht="12.75">
      <c r="A4" s="9">
        <v>2</v>
      </c>
      <c r="B4" s="10" t="str">
        <f aca="true" t="shared" si="0" ref="B4:B52">"L"&amp;C4&amp;"*"&amp;D4&amp;"*"&amp;E4</f>
        <v>L32*20*3</v>
      </c>
      <c r="C4" s="11">
        <v>32</v>
      </c>
      <c r="D4" s="11">
        <v>20</v>
      </c>
      <c r="E4" s="11">
        <v>3</v>
      </c>
      <c r="F4" s="1">
        <v>1.17</v>
      </c>
      <c r="G4" s="1">
        <v>86.5</v>
      </c>
      <c r="H4" s="12">
        <f aca="true" t="shared" si="1" ref="H4:H52">E4*(C4+D4-E4)/1000000*7850</f>
        <v>1.15395</v>
      </c>
      <c r="I4" s="13" t="str">
        <f aca="true" t="shared" si="2" ref="I4:I52">IF(H4&gt;F4,"Ошибка!!!","...")</f>
        <v>...</v>
      </c>
    </row>
    <row r="5" spans="1:9" ht="12.75">
      <c r="A5" s="9">
        <v>3</v>
      </c>
      <c r="B5" s="10" t="str">
        <f t="shared" si="0"/>
        <v>L32*20*4</v>
      </c>
      <c r="C5" s="11">
        <v>32</v>
      </c>
      <c r="D5" s="11">
        <v>20</v>
      </c>
      <c r="E5" s="11">
        <v>4</v>
      </c>
      <c r="F5" s="1">
        <v>1.52</v>
      </c>
      <c r="G5" s="1">
        <v>65</v>
      </c>
      <c r="H5" s="12">
        <f t="shared" si="1"/>
        <v>1.5072</v>
      </c>
      <c r="I5" s="13" t="str">
        <f t="shared" si="2"/>
        <v>...</v>
      </c>
    </row>
    <row r="6" spans="1:9" ht="12.75">
      <c r="A6" s="9">
        <v>4</v>
      </c>
      <c r="B6" s="10" t="str">
        <f t="shared" si="0"/>
        <v>L40*25*3</v>
      </c>
      <c r="C6" s="11">
        <v>40</v>
      </c>
      <c r="D6" s="11">
        <v>25</v>
      </c>
      <c r="E6" s="11">
        <v>3</v>
      </c>
      <c r="F6" s="1">
        <v>1.48</v>
      </c>
      <c r="G6" s="1">
        <v>86.5</v>
      </c>
      <c r="H6" s="12">
        <f t="shared" si="1"/>
        <v>1.4601</v>
      </c>
      <c r="I6" s="13" t="str">
        <f t="shared" si="2"/>
        <v>...</v>
      </c>
    </row>
    <row r="7" spans="1:9" ht="12.75">
      <c r="A7" s="9">
        <v>5</v>
      </c>
      <c r="B7" s="10" t="str">
        <f t="shared" si="0"/>
        <v>L40*25*4</v>
      </c>
      <c r="C7" s="11">
        <v>40</v>
      </c>
      <c r="D7" s="11">
        <v>25</v>
      </c>
      <c r="E7" s="11">
        <v>4</v>
      </c>
      <c r="F7" s="1">
        <v>1.94</v>
      </c>
      <c r="G7" s="1">
        <v>65</v>
      </c>
      <c r="H7" s="12">
        <f t="shared" si="1"/>
        <v>1.9154</v>
      </c>
      <c r="I7" s="13" t="str">
        <f t="shared" si="2"/>
        <v>...</v>
      </c>
    </row>
    <row r="8" spans="1:9" ht="12.75">
      <c r="A8" s="9">
        <v>6</v>
      </c>
      <c r="B8" s="10" t="str">
        <f t="shared" si="0"/>
        <v>L45*28*3</v>
      </c>
      <c r="C8" s="11">
        <v>45</v>
      </c>
      <c r="D8" s="11">
        <v>28</v>
      </c>
      <c r="E8" s="11">
        <v>3</v>
      </c>
      <c r="F8" s="1">
        <v>1.68</v>
      </c>
      <c r="G8" s="1">
        <v>86.5</v>
      </c>
      <c r="H8" s="12">
        <f t="shared" si="1"/>
        <v>1.6485</v>
      </c>
      <c r="I8" s="13" t="str">
        <f t="shared" si="2"/>
        <v>...</v>
      </c>
    </row>
    <row r="9" spans="1:9" ht="12.75">
      <c r="A9" s="9">
        <v>7</v>
      </c>
      <c r="B9" s="10" t="str">
        <f t="shared" si="0"/>
        <v>L45*28*4</v>
      </c>
      <c r="C9" s="11">
        <v>45</v>
      </c>
      <c r="D9" s="11">
        <v>28</v>
      </c>
      <c r="E9" s="11">
        <v>4</v>
      </c>
      <c r="F9" s="1">
        <v>2.2</v>
      </c>
      <c r="G9" s="1">
        <v>65</v>
      </c>
      <c r="H9" s="12">
        <f t="shared" si="1"/>
        <v>2.1666</v>
      </c>
      <c r="I9" s="13" t="str">
        <f t="shared" si="2"/>
        <v>...</v>
      </c>
    </row>
    <row r="10" spans="1:9" ht="12.75">
      <c r="A10" s="9">
        <v>8</v>
      </c>
      <c r="B10" s="10" t="str">
        <f t="shared" si="0"/>
        <v>L50*32*3</v>
      </c>
      <c r="C10" s="11">
        <v>50</v>
      </c>
      <c r="D10" s="11">
        <v>32</v>
      </c>
      <c r="E10" s="11">
        <v>3</v>
      </c>
      <c r="F10" s="1">
        <v>1.9</v>
      </c>
      <c r="G10" s="1">
        <v>86.5</v>
      </c>
      <c r="H10" s="12">
        <f t="shared" si="1"/>
        <v>1.86045</v>
      </c>
      <c r="I10" s="13" t="str">
        <f t="shared" si="2"/>
        <v>...</v>
      </c>
    </row>
    <row r="11" spans="1:9" ht="12.75">
      <c r="A11" s="9">
        <v>9</v>
      </c>
      <c r="B11" s="10" t="str">
        <f t="shared" si="0"/>
        <v>L50*32*4</v>
      </c>
      <c r="C11" s="11">
        <v>50</v>
      </c>
      <c r="D11" s="11">
        <v>32</v>
      </c>
      <c r="E11" s="11">
        <v>4</v>
      </c>
      <c r="F11" s="1">
        <v>2.49</v>
      </c>
      <c r="G11" s="1">
        <v>65</v>
      </c>
      <c r="H11" s="12">
        <f t="shared" si="1"/>
        <v>2.4492</v>
      </c>
      <c r="I11" s="13" t="str">
        <f t="shared" si="2"/>
        <v>...</v>
      </c>
    </row>
    <row r="12" spans="1:9" ht="12.75">
      <c r="A12" s="9">
        <v>10</v>
      </c>
      <c r="B12" s="10" t="str">
        <f t="shared" si="0"/>
        <v>L56*36*4</v>
      </c>
      <c r="C12" s="11">
        <v>56</v>
      </c>
      <c r="D12" s="11">
        <v>36</v>
      </c>
      <c r="E12" s="11">
        <v>4</v>
      </c>
      <c r="F12" s="1">
        <v>2.81</v>
      </c>
      <c r="G12" s="1">
        <v>65</v>
      </c>
      <c r="H12" s="12">
        <f t="shared" si="1"/>
        <v>2.7632</v>
      </c>
      <c r="I12" s="13" t="str">
        <f t="shared" si="2"/>
        <v>...</v>
      </c>
    </row>
    <row r="13" spans="1:9" ht="12.75">
      <c r="A13" s="9">
        <v>11</v>
      </c>
      <c r="B13" s="10" t="str">
        <f t="shared" si="0"/>
        <v>L56*36*5</v>
      </c>
      <c r="C13" s="11">
        <v>56</v>
      </c>
      <c r="D13" s="11">
        <v>36</v>
      </c>
      <c r="E13" s="11">
        <v>5</v>
      </c>
      <c r="F13" s="1">
        <v>3.46</v>
      </c>
      <c r="G13" s="1">
        <v>52</v>
      </c>
      <c r="H13" s="12">
        <f t="shared" si="1"/>
        <v>3.41475</v>
      </c>
      <c r="I13" s="13" t="str">
        <f t="shared" si="2"/>
        <v>...</v>
      </c>
    </row>
    <row r="14" spans="1:9" ht="12.75">
      <c r="A14" s="9">
        <v>12</v>
      </c>
      <c r="B14" s="10" t="str">
        <f t="shared" si="0"/>
        <v>L63*40*4</v>
      </c>
      <c r="C14" s="11">
        <v>63</v>
      </c>
      <c r="D14" s="11">
        <v>40</v>
      </c>
      <c r="E14" s="11">
        <v>4</v>
      </c>
      <c r="F14" s="1">
        <v>3.17</v>
      </c>
      <c r="G14" s="1">
        <v>65</v>
      </c>
      <c r="H14" s="12">
        <f t="shared" si="1"/>
        <v>3.1086</v>
      </c>
      <c r="I14" s="13" t="str">
        <f t="shared" si="2"/>
        <v>...</v>
      </c>
    </row>
    <row r="15" spans="1:9" ht="12.75">
      <c r="A15" s="9">
        <v>13</v>
      </c>
      <c r="B15" s="10" t="str">
        <f t="shared" si="0"/>
        <v>L63*40*5</v>
      </c>
      <c r="C15" s="11">
        <v>63</v>
      </c>
      <c r="D15" s="11">
        <v>40</v>
      </c>
      <c r="E15" s="11">
        <v>5</v>
      </c>
      <c r="F15" s="1">
        <v>3.91</v>
      </c>
      <c r="G15" s="1">
        <v>52</v>
      </c>
      <c r="H15" s="12">
        <f t="shared" si="1"/>
        <v>3.8465</v>
      </c>
      <c r="I15" s="13" t="str">
        <f t="shared" si="2"/>
        <v>...</v>
      </c>
    </row>
    <row r="16" spans="1:9" ht="12.75">
      <c r="A16" s="9">
        <v>14</v>
      </c>
      <c r="B16" s="10" t="str">
        <f t="shared" si="0"/>
        <v>L63*40*6</v>
      </c>
      <c r="C16" s="11">
        <v>63</v>
      </c>
      <c r="D16" s="11">
        <v>40</v>
      </c>
      <c r="E16" s="11">
        <v>6</v>
      </c>
      <c r="F16" s="1">
        <v>4.63</v>
      </c>
      <c r="G16" s="1">
        <v>44</v>
      </c>
      <c r="H16" s="12">
        <f t="shared" si="1"/>
        <v>4.568700000000001</v>
      </c>
      <c r="I16" s="13" t="str">
        <f t="shared" si="2"/>
        <v>...</v>
      </c>
    </row>
    <row r="17" spans="1:9" ht="12.75">
      <c r="A17" s="9">
        <v>15</v>
      </c>
      <c r="B17" s="10" t="str">
        <f t="shared" si="0"/>
        <v>L63*40*8</v>
      </c>
      <c r="C17" s="11">
        <v>63</v>
      </c>
      <c r="D17" s="11">
        <v>40</v>
      </c>
      <c r="E17" s="11">
        <v>8</v>
      </c>
      <c r="F17" s="1">
        <v>6.03</v>
      </c>
      <c r="G17" s="1">
        <v>33</v>
      </c>
      <c r="H17" s="12">
        <f t="shared" si="1"/>
        <v>5.966</v>
      </c>
      <c r="I17" s="13" t="str">
        <f t="shared" si="2"/>
        <v>...</v>
      </c>
    </row>
    <row r="18" spans="1:9" ht="12.75">
      <c r="A18" s="9">
        <v>16</v>
      </c>
      <c r="B18" s="10" t="str">
        <f t="shared" si="0"/>
        <v>L70*45*5</v>
      </c>
      <c r="C18" s="11">
        <v>70</v>
      </c>
      <c r="D18" s="11">
        <v>45</v>
      </c>
      <c r="E18" s="11">
        <v>5</v>
      </c>
      <c r="F18" s="1">
        <v>4.39</v>
      </c>
      <c r="G18" s="1">
        <v>52</v>
      </c>
      <c r="H18" s="12">
        <f t="shared" si="1"/>
        <v>4.3175</v>
      </c>
      <c r="I18" s="13" t="str">
        <f t="shared" si="2"/>
        <v>...</v>
      </c>
    </row>
    <row r="19" spans="1:9" ht="12.75">
      <c r="A19" s="9">
        <v>17</v>
      </c>
      <c r="B19" s="10" t="str">
        <f t="shared" si="0"/>
        <v>L75*50*5</v>
      </c>
      <c r="C19" s="11">
        <v>75</v>
      </c>
      <c r="D19" s="11">
        <v>50</v>
      </c>
      <c r="E19" s="11">
        <v>5</v>
      </c>
      <c r="F19" s="1">
        <v>4.79</v>
      </c>
      <c r="G19" s="1">
        <v>52</v>
      </c>
      <c r="H19" s="12">
        <f t="shared" si="1"/>
        <v>4.71</v>
      </c>
      <c r="I19" s="13" t="str">
        <f t="shared" si="2"/>
        <v>...</v>
      </c>
    </row>
    <row r="20" spans="1:9" ht="12.75">
      <c r="A20" s="9">
        <v>18</v>
      </c>
      <c r="B20" s="10" t="str">
        <f t="shared" si="0"/>
        <v>L75*50*6</v>
      </c>
      <c r="C20" s="11">
        <v>75</v>
      </c>
      <c r="D20" s="11">
        <v>50</v>
      </c>
      <c r="E20" s="11">
        <v>6</v>
      </c>
      <c r="F20" s="1">
        <v>5.69</v>
      </c>
      <c r="G20" s="1">
        <v>44</v>
      </c>
      <c r="H20" s="12">
        <f t="shared" si="1"/>
        <v>5.6049</v>
      </c>
      <c r="I20" s="13" t="str">
        <f t="shared" si="2"/>
        <v>...</v>
      </c>
    </row>
    <row r="21" spans="1:9" ht="12.75">
      <c r="A21" s="9">
        <v>19</v>
      </c>
      <c r="B21" s="10" t="str">
        <f t="shared" si="0"/>
        <v>L75*50*8</v>
      </c>
      <c r="C21" s="11">
        <v>75</v>
      </c>
      <c r="D21" s="11">
        <v>50</v>
      </c>
      <c r="E21" s="11">
        <v>8</v>
      </c>
      <c r="F21" s="1">
        <v>7.43</v>
      </c>
      <c r="G21" s="1">
        <v>33</v>
      </c>
      <c r="H21" s="12">
        <f t="shared" si="1"/>
        <v>7.3476</v>
      </c>
      <c r="I21" s="13" t="str">
        <f t="shared" si="2"/>
        <v>...</v>
      </c>
    </row>
    <row r="22" spans="1:9" ht="12.75">
      <c r="A22" s="9">
        <v>20</v>
      </c>
      <c r="B22" s="10" t="str">
        <f t="shared" si="0"/>
        <v>L80*50*5</v>
      </c>
      <c r="C22" s="11">
        <v>80</v>
      </c>
      <c r="D22" s="11">
        <v>50</v>
      </c>
      <c r="E22" s="11">
        <v>5</v>
      </c>
      <c r="F22" s="1">
        <v>4.99</v>
      </c>
      <c r="G22" s="1">
        <v>52</v>
      </c>
      <c r="H22" s="12">
        <f t="shared" si="1"/>
        <v>4.90625</v>
      </c>
      <c r="I22" s="13" t="str">
        <f t="shared" si="2"/>
        <v>...</v>
      </c>
    </row>
    <row r="23" spans="1:9" ht="12.75">
      <c r="A23" s="9">
        <v>21</v>
      </c>
      <c r="B23" s="10" t="str">
        <f t="shared" si="0"/>
        <v>L80*50*6</v>
      </c>
      <c r="C23" s="11">
        <v>80</v>
      </c>
      <c r="D23" s="11">
        <v>50</v>
      </c>
      <c r="E23" s="11">
        <v>6</v>
      </c>
      <c r="F23" s="1">
        <v>5.92</v>
      </c>
      <c r="G23" s="1">
        <v>44</v>
      </c>
      <c r="H23" s="12">
        <f t="shared" si="1"/>
        <v>5.8404</v>
      </c>
      <c r="I23" s="13" t="str">
        <f t="shared" si="2"/>
        <v>...</v>
      </c>
    </row>
    <row r="24" spans="1:9" ht="12.75">
      <c r="A24" s="9">
        <v>22</v>
      </c>
      <c r="B24" s="10" t="str">
        <f t="shared" si="0"/>
        <v>L90*56*5,5</v>
      </c>
      <c r="C24" s="11">
        <v>90</v>
      </c>
      <c r="D24" s="11">
        <v>56</v>
      </c>
      <c r="E24" s="11">
        <v>5.5</v>
      </c>
      <c r="F24" s="1">
        <v>6.17</v>
      </c>
      <c r="G24" s="1">
        <v>48</v>
      </c>
      <c r="H24" s="12">
        <f t="shared" si="1"/>
        <v>6.0660875</v>
      </c>
      <c r="I24" s="13" t="str">
        <f t="shared" si="2"/>
        <v>...</v>
      </c>
    </row>
    <row r="25" spans="1:9" ht="12.75">
      <c r="A25" s="9">
        <v>23</v>
      </c>
      <c r="B25" s="10" t="str">
        <f t="shared" si="0"/>
        <v>L90*56*6</v>
      </c>
      <c r="C25" s="11">
        <v>90</v>
      </c>
      <c r="D25" s="11">
        <v>56</v>
      </c>
      <c r="E25" s="11">
        <v>6</v>
      </c>
      <c r="F25" s="1">
        <v>6.7</v>
      </c>
      <c r="G25" s="1">
        <v>44</v>
      </c>
      <c r="H25" s="12">
        <f t="shared" si="1"/>
        <v>6.594</v>
      </c>
      <c r="I25" s="13" t="str">
        <f t="shared" si="2"/>
        <v>...</v>
      </c>
    </row>
    <row r="26" spans="1:9" ht="12.75">
      <c r="A26" s="9">
        <v>24</v>
      </c>
      <c r="B26" s="10" t="str">
        <f t="shared" si="0"/>
        <v>L90*56*8</v>
      </c>
      <c r="C26" s="11">
        <v>90</v>
      </c>
      <c r="D26" s="11">
        <v>56</v>
      </c>
      <c r="E26" s="11">
        <v>8</v>
      </c>
      <c r="F26" s="1">
        <v>8.77</v>
      </c>
      <c r="G26" s="1">
        <v>33</v>
      </c>
      <c r="H26" s="12">
        <f t="shared" si="1"/>
        <v>8.6664</v>
      </c>
      <c r="I26" s="13" t="str">
        <f t="shared" si="2"/>
        <v>...</v>
      </c>
    </row>
    <row r="27" spans="1:9" ht="12.75">
      <c r="A27" s="9">
        <v>25</v>
      </c>
      <c r="B27" s="10" t="str">
        <f t="shared" si="0"/>
        <v>L100*63*6</v>
      </c>
      <c r="C27" s="11">
        <v>100</v>
      </c>
      <c r="D27" s="11">
        <v>63</v>
      </c>
      <c r="E27" s="11">
        <v>6</v>
      </c>
      <c r="F27" s="1">
        <v>7.53</v>
      </c>
      <c r="G27" s="1">
        <v>44</v>
      </c>
      <c r="H27" s="12">
        <f t="shared" si="1"/>
        <v>7.3947</v>
      </c>
      <c r="I27" s="13" t="str">
        <f t="shared" si="2"/>
        <v>...</v>
      </c>
    </row>
    <row r="28" spans="1:9" ht="12.75">
      <c r="A28" s="9">
        <v>26</v>
      </c>
      <c r="B28" s="10" t="str">
        <f t="shared" si="0"/>
        <v>L100*63*7</v>
      </c>
      <c r="C28" s="11">
        <v>100</v>
      </c>
      <c r="D28" s="11">
        <v>63</v>
      </c>
      <c r="E28" s="11">
        <v>7</v>
      </c>
      <c r="F28" s="1">
        <v>8.7</v>
      </c>
      <c r="G28" s="1">
        <v>37</v>
      </c>
      <c r="H28" s="12">
        <f t="shared" si="1"/>
        <v>8.5722</v>
      </c>
      <c r="I28" s="13" t="str">
        <f t="shared" si="2"/>
        <v>...</v>
      </c>
    </row>
    <row r="29" spans="1:9" ht="12.75">
      <c r="A29" s="9">
        <v>27</v>
      </c>
      <c r="B29" s="10" t="str">
        <f t="shared" si="0"/>
        <v>L100*63*8</v>
      </c>
      <c r="C29" s="11">
        <v>100</v>
      </c>
      <c r="D29" s="11">
        <v>63</v>
      </c>
      <c r="E29" s="11">
        <v>8</v>
      </c>
      <c r="F29" s="1">
        <v>9.87</v>
      </c>
      <c r="G29" s="1">
        <v>33</v>
      </c>
      <c r="H29" s="12">
        <f t="shared" si="1"/>
        <v>9.734</v>
      </c>
      <c r="I29" s="13" t="str">
        <f t="shared" si="2"/>
        <v>...</v>
      </c>
    </row>
    <row r="30" spans="1:9" ht="12.75">
      <c r="A30" s="9">
        <v>28</v>
      </c>
      <c r="B30" s="10" t="str">
        <f t="shared" si="0"/>
        <v>L100*63*10</v>
      </c>
      <c r="C30" s="11">
        <v>100</v>
      </c>
      <c r="D30" s="11">
        <v>63</v>
      </c>
      <c r="E30" s="11">
        <v>10</v>
      </c>
      <c r="F30" s="1">
        <v>12.1</v>
      </c>
      <c r="G30" s="1">
        <v>26.3</v>
      </c>
      <c r="H30" s="12">
        <f t="shared" si="1"/>
        <v>12.010499999999999</v>
      </c>
      <c r="I30" s="13" t="str">
        <f t="shared" si="2"/>
        <v>...</v>
      </c>
    </row>
    <row r="31" spans="1:9" ht="12.75">
      <c r="A31" s="9">
        <v>29</v>
      </c>
      <c r="B31" s="10" t="str">
        <f t="shared" si="0"/>
        <v>L110*70*6,5</v>
      </c>
      <c r="C31" s="11">
        <v>110</v>
      </c>
      <c r="D31" s="11">
        <v>70</v>
      </c>
      <c r="E31" s="11">
        <v>6.5</v>
      </c>
      <c r="F31" s="1">
        <v>8.98</v>
      </c>
      <c r="G31" s="1">
        <v>62.5</v>
      </c>
      <c r="H31" s="12">
        <f t="shared" si="1"/>
        <v>8.8528375</v>
      </c>
      <c r="I31" s="13" t="str">
        <f t="shared" si="2"/>
        <v>...</v>
      </c>
    </row>
    <row r="32" spans="1:9" ht="12.75">
      <c r="A32" s="9">
        <v>30</v>
      </c>
      <c r="B32" s="10" t="str">
        <f t="shared" si="0"/>
        <v>L110*70*8</v>
      </c>
      <c r="C32" s="11">
        <v>110</v>
      </c>
      <c r="D32" s="11">
        <v>70</v>
      </c>
      <c r="E32" s="11">
        <v>8</v>
      </c>
      <c r="F32" s="1">
        <v>10.9</v>
      </c>
      <c r="G32" s="1">
        <v>33</v>
      </c>
      <c r="H32" s="12">
        <f t="shared" si="1"/>
        <v>10.8016</v>
      </c>
      <c r="I32" s="13" t="str">
        <f t="shared" si="2"/>
        <v>...</v>
      </c>
    </row>
    <row r="33" spans="1:9" ht="12.75">
      <c r="A33" s="9">
        <v>31</v>
      </c>
      <c r="B33" s="10" t="str">
        <f t="shared" si="0"/>
        <v>L125*80*7</v>
      </c>
      <c r="C33" s="11">
        <v>125</v>
      </c>
      <c r="D33" s="11">
        <v>80</v>
      </c>
      <c r="E33" s="11">
        <v>7</v>
      </c>
      <c r="F33" s="1">
        <v>11</v>
      </c>
      <c r="G33" s="1">
        <v>37</v>
      </c>
      <c r="H33" s="12">
        <f t="shared" si="1"/>
        <v>10.8801</v>
      </c>
      <c r="I33" s="13" t="str">
        <f t="shared" si="2"/>
        <v>...</v>
      </c>
    </row>
    <row r="34" spans="1:9" ht="12.75">
      <c r="A34" s="9">
        <v>32</v>
      </c>
      <c r="B34" s="10" t="str">
        <f t="shared" si="0"/>
        <v>L125*80*8</v>
      </c>
      <c r="C34" s="11">
        <v>125</v>
      </c>
      <c r="D34" s="11">
        <v>80</v>
      </c>
      <c r="E34" s="11">
        <v>8</v>
      </c>
      <c r="F34" s="1">
        <v>12.5</v>
      </c>
      <c r="G34" s="1">
        <v>33</v>
      </c>
      <c r="H34" s="12">
        <f t="shared" si="1"/>
        <v>12.371599999999999</v>
      </c>
      <c r="I34" s="13" t="str">
        <f t="shared" si="2"/>
        <v>...</v>
      </c>
    </row>
    <row r="35" spans="1:9" ht="12.75">
      <c r="A35" s="9">
        <v>33</v>
      </c>
      <c r="B35" s="10" t="str">
        <f t="shared" si="0"/>
        <v>L125*80*10</v>
      </c>
      <c r="C35" s="11">
        <v>125</v>
      </c>
      <c r="D35" s="11">
        <v>80</v>
      </c>
      <c r="E35" s="11">
        <v>10</v>
      </c>
      <c r="F35" s="1">
        <v>15.5</v>
      </c>
      <c r="G35" s="1">
        <v>26.3</v>
      </c>
      <c r="H35" s="12">
        <f t="shared" si="1"/>
        <v>15.3075</v>
      </c>
      <c r="I35" s="13" t="str">
        <f t="shared" si="2"/>
        <v>...</v>
      </c>
    </row>
    <row r="36" spans="1:9" ht="12.75">
      <c r="A36" s="9">
        <v>34</v>
      </c>
      <c r="B36" s="10" t="str">
        <f t="shared" si="0"/>
        <v>L125*80*12</v>
      </c>
      <c r="C36" s="11">
        <v>125</v>
      </c>
      <c r="D36" s="11">
        <v>80</v>
      </c>
      <c r="E36" s="11">
        <v>12</v>
      </c>
      <c r="F36" s="1">
        <v>18.3</v>
      </c>
      <c r="G36" s="1">
        <v>22</v>
      </c>
      <c r="H36" s="12">
        <f t="shared" si="1"/>
        <v>18.1806</v>
      </c>
      <c r="I36" s="13" t="str">
        <f t="shared" si="2"/>
        <v>...</v>
      </c>
    </row>
    <row r="37" spans="1:9" ht="12.75">
      <c r="A37" s="9">
        <v>35</v>
      </c>
      <c r="B37" s="10" t="str">
        <f t="shared" si="0"/>
        <v>L140*90*8</v>
      </c>
      <c r="C37" s="11">
        <v>140</v>
      </c>
      <c r="D37" s="11">
        <v>90</v>
      </c>
      <c r="E37" s="11">
        <v>8</v>
      </c>
      <c r="F37" s="1">
        <v>14.1</v>
      </c>
      <c r="G37" s="1">
        <v>33</v>
      </c>
      <c r="H37" s="12">
        <f t="shared" si="1"/>
        <v>13.9416</v>
      </c>
      <c r="I37" s="13" t="str">
        <f t="shared" si="2"/>
        <v>...</v>
      </c>
    </row>
    <row r="38" spans="1:9" ht="12.75">
      <c r="A38" s="9">
        <v>36</v>
      </c>
      <c r="B38" s="10" t="str">
        <f t="shared" si="0"/>
        <v>L140*90*10</v>
      </c>
      <c r="C38" s="11">
        <v>140</v>
      </c>
      <c r="D38" s="11">
        <v>90</v>
      </c>
      <c r="E38" s="11">
        <v>10</v>
      </c>
      <c r="F38" s="1">
        <v>17.5</v>
      </c>
      <c r="G38" s="1">
        <v>26.3</v>
      </c>
      <c r="H38" s="12">
        <f t="shared" si="1"/>
        <v>17.27</v>
      </c>
      <c r="I38" s="13" t="str">
        <f t="shared" si="2"/>
        <v>...</v>
      </c>
    </row>
    <row r="39" spans="1:9" ht="12.75">
      <c r="A39" s="9">
        <v>37</v>
      </c>
      <c r="B39" s="10" t="str">
        <f t="shared" si="0"/>
        <v>L160*100*9</v>
      </c>
      <c r="C39" s="11">
        <v>160</v>
      </c>
      <c r="D39" s="11">
        <v>100</v>
      </c>
      <c r="E39" s="11">
        <v>9</v>
      </c>
      <c r="F39" s="1">
        <v>18</v>
      </c>
      <c r="G39" s="1">
        <v>29.5</v>
      </c>
      <c r="H39" s="12">
        <f t="shared" si="1"/>
        <v>17.733150000000002</v>
      </c>
      <c r="I39" s="13" t="str">
        <f t="shared" si="2"/>
        <v>...</v>
      </c>
    </row>
    <row r="40" spans="1:9" ht="12.75">
      <c r="A40" s="9">
        <v>38</v>
      </c>
      <c r="B40" s="10" t="str">
        <f t="shared" si="0"/>
        <v>L160*100*10</v>
      </c>
      <c r="C40" s="11">
        <v>160</v>
      </c>
      <c r="D40" s="11">
        <v>100</v>
      </c>
      <c r="E40" s="11">
        <v>10</v>
      </c>
      <c r="F40" s="1">
        <v>19.8</v>
      </c>
      <c r="G40" s="1">
        <v>26.3</v>
      </c>
      <c r="H40" s="12">
        <f t="shared" si="1"/>
        <v>19.625</v>
      </c>
      <c r="I40" s="13" t="str">
        <f t="shared" si="2"/>
        <v>...</v>
      </c>
    </row>
    <row r="41" spans="1:9" ht="12.75">
      <c r="A41" s="9">
        <v>39</v>
      </c>
      <c r="B41" s="10" t="str">
        <f t="shared" si="0"/>
        <v>L160*100*12</v>
      </c>
      <c r="C41" s="11">
        <v>160</v>
      </c>
      <c r="D41" s="11">
        <v>100</v>
      </c>
      <c r="E41" s="11">
        <v>12</v>
      </c>
      <c r="F41" s="1">
        <v>23.6</v>
      </c>
      <c r="G41" s="1">
        <v>22</v>
      </c>
      <c r="H41" s="12">
        <f t="shared" si="1"/>
        <v>23.3616</v>
      </c>
      <c r="I41" s="13" t="str">
        <f t="shared" si="2"/>
        <v>...</v>
      </c>
    </row>
    <row r="42" spans="1:9" ht="12.75">
      <c r="A42" s="9">
        <v>40</v>
      </c>
      <c r="B42" s="10" t="str">
        <f t="shared" si="0"/>
        <v>L160*100*14</v>
      </c>
      <c r="C42" s="11">
        <v>160</v>
      </c>
      <c r="D42" s="11">
        <v>100</v>
      </c>
      <c r="E42" s="11">
        <v>14</v>
      </c>
      <c r="F42" s="1">
        <v>27.3</v>
      </c>
      <c r="G42" s="1">
        <v>19</v>
      </c>
      <c r="H42" s="12">
        <f t="shared" si="1"/>
        <v>27.0354</v>
      </c>
      <c r="I42" s="13" t="str">
        <f t="shared" si="2"/>
        <v>...</v>
      </c>
    </row>
    <row r="43" spans="1:9" ht="12.75">
      <c r="A43" s="9">
        <v>41</v>
      </c>
      <c r="B43" s="10" t="str">
        <f t="shared" si="0"/>
        <v>L180*110*10</v>
      </c>
      <c r="C43" s="11">
        <v>180</v>
      </c>
      <c r="D43" s="11">
        <v>110</v>
      </c>
      <c r="E43" s="11">
        <v>10</v>
      </c>
      <c r="F43" s="1">
        <v>22.2</v>
      </c>
      <c r="G43" s="1">
        <v>26.3</v>
      </c>
      <c r="H43" s="12">
        <f t="shared" si="1"/>
        <v>21.98</v>
      </c>
      <c r="I43" s="13" t="str">
        <f t="shared" si="2"/>
        <v>...</v>
      </c>
    </row>
    <row r="44" spans="1:9" ht="12.75">
      <c r="A44" s="9">
        <v>42</v>
      </c>
      <c r="B44" s="10" t="str">
        <f t="shared" si="0"/>
        <v>L180*110*12</v>
      </c>
      <c r="C44" s="11">
        <v>180</v>
      </c>
      <c r="D44" s="11">
        <v>110</v>
      </c>
      <c r="E44" s="11">
        <v>12</v>
      </c>
      <c r="F44" s="1">
        <v>26.4</v>
      </c>
      <c r="G44" s="1">
        <v>22</v>
      </c>
      <c r="H44" s="12">
        <f t="shared" si="1"/>
        <v>26.1876</v>
      </c>
      <c r="I44" s="13" t="str">
        <f t="shared" si="2"/>
        <v>...</v>
      </c>
    </row>
    <row r="45" spans="1:9" ht="12.75">
      <c r="A45" s="9">
        <v>43</v>
      </c>
      <c r="B45" s="10" t="str">
        <f t="shared" si="0"/>
        <v>L200*125*11</v>
      </c>
      <c r="C45" s="11">
        <v>200</v>
      </c>
      <c r="D45" s="11">
        <v>125</v>
      </c>
      <c r="E45" s="11">
        <v>11</v>
      </c>
      <c r="F45" s="1">
        <v>27.4</v>
      </c>
      <c r="G45" s="1">
        <v>24.15</v>
      </c>
      <c r="H45" s="12">
        <f t="shared" si="1"/>
        <v>27.1139</v>
      </c>
      <c r="I45" s="13" t="str">
        <f t="shared" si="2"/>
        <v>...</v>
      </c>
    </row>
    <row r="46" spans="1:9" ht="12.75">
      <c r="A46" s="9">
        <v>44</v>
      </c>
      <c r="B46" s="10" t="str">
        <f t="shared" si="0"/>
        <v>L200*125*12</v>
      </c>
      <c r="C46" s="11">
        <v>200</v>
      </c>
      <c r="D46" s="11">
        <v>125</v>
      </c>
      <c r="E46" s="11">
        <v>12</v>
      </c>
      <c r="F46" s="1">
        <v>29.7</v>
      </c>
      <c r="G46" s="1">
        <v>22</v>
      </c>
      <c r="H46" s="12">
        <f t="shared" si="1"/>
        <v>29.484599999999997</v>
      </c>
      <c r="I46" s="13" t="str">
        <f t="shared" si="2"/>
        <v>...</v>
      </c>
    </row>
    <row r="47" spans="1:9" ht="12.75">
      <c r="A47" s="9">
        <v>45</v>
      </c>
      <c r="B47" s="10" t="str">
        <f t="shared" si="0"/>
        <v>L200*125*14</v>
      </c>
      <c r="C47" s="11">
        <v>200</v>
      </c>
      <c r="D47" s="11">
        <v>125</v>
      </c>
      <c r="E47" s="11">
        <v>14</v>
      </c>
      <c r="F47" s="1">
        <v>34.4</v>
      </c>
      <c r="G47" s="1">
        <v>19</v>
      </c>
      <c r="H47" s="12">
        <f t="shared" si="1"/>
        <v>34.1789</v>
      </c>
      <c r="I47" s="13" t="str">
        <f t="shared" si="2"/>
        <v>...</v>
      </c>
    </row>
    <row r="48" spans="1:9" ht="12.75">
      <c r="A48" s="9">
        <v>46</v>
      </c>
      <c r="B48" s="10" t="str">
        <f t="shared" si="0"/>
        <v>L200*125*16</v>
      </c>
      <c r="C48" s="11">
        <v>200</v>
      </c>
      <c r="D48" s="11">
        <v>125</v>
      </c>
      <c r="E48" s="11">
        <v>16</v>
      </c>
      <c r="F48" s="1">
        <v>39.1</v>
      </c>
      <c r="G48" s="1">
        <v>16.6</v>
      </c>
      <c r="H48" s="12">
        <f t="shared" si="1"/>
        <v>38.810399999999994</v>
      </c>
      <c r="I48" s="13" t="str">
        <f t="shared" si="2"/>
        <v>...</v>
      </c>
    </row>
    <row r="49" spans="1:9" ht="12.75">
      <c r="A49" s="9">
        <v>47</v>
      </c>
      <c r="B49" s="10" t="str">
        <f t="shared" si="0"/>
        <v>L250*160*12</v>
      </c>
      <c r="C49" s="11">
        <v>250</v>
      </c>
      <c r="D49" s="11">
        <v>160</v>
      </c>
      <c r="E49" s="11">
        <v>12</v>
      </c>
      <c r="F49" s="1">
        <v>37.9</v>
      </c>
      <c r="G49" s="1">
        <v>22</v>
      </c>
      <c r="H49" s="12">
        <f t="shared" si="1"/>
        <v>37.4916</v>
      </c>
      <c r="I49" s="13" t="str">
        <f t="shared" si="2"/>
        <v>...</v>
      </c>
    </row>
    <row r="50" spans="1:9" ht="12.75">
      <c r="A50" s="9">
        <v>48</v>
      </c>
      <c r="B50" s="10" t="str">
        <f t="shared" si="0"/>
        <v>L250*160*16</v>
      </c>
      <c r="C50" s="11">
        <v>250</v>
      </c>
      <c r="D50" s="11">
        <v>160</v>
      </c>
      <c r="E50" s="11">
        <v>16</v>
      </c>
      <c r="F50" s="1">
        <v>49.9</v>
      </c>
      <c r="G50" s="1">
        <v>16.6</v>
      </c>
      <c r="H50" s="12">
        <f t="shared" si="1"/>
        <v>49.486399999999996</v>
      </c>
      <c r="I50" s="13" t="str">
        <f t="shared" si="2"/>
        <v>...</v>
      </c>
    </row>
    <row r="51" spans="1:9" ht="12.75">
      <c r="A51" s="9">
        <v>49</v>
      </c>
      <c r="B51" s="10" t="str">
        <f t="shared" si="0"/>
        <v>L250*160*18</v>
      </c>
      <c r="C51" s="11">
        <v>250</v>
      </c>
      <c r="D51" s="11">
        <v>160</v>
      </c>
      <c r="E51" s="11">
        <v>18</v>
      </c>
      <c r="F51" s="1">
        <v>55.8</v>
      </c>
      <c r="G51" s="1">
        <v>14.9</v>
      </c>
      <c r="H51" s="12">
        <f t="shared" si="1"/>
        <v>55.3896</v>
      </c>
      <c r="I51" s="13" t="str">
        <f t="shared" si="2"/>
        <v>...</v>
      </c>
    </row>
    <row r="52" spans="1:9" ht="12.75">
      <c r="A52" s="14">
        <v>50</v>
      </c>
      <c r="B52" s="15" t="str">
        <f t="shared" si="0"/>
        <v>L250*160*20</v>
      </c>
      <c r="C52" s="16">
        <v>250</v>
      </c>
      <c r="D52" s="16">
        <v>160</v>
      </c>
      <c r="E52" s="16">
        <v>20</v>
      </c>
      <c r="F52" s="17">
        <v>61.7</v>
      </c>
      <c r="G52" s="17">
        <v>13.3</v>
      </c>
      <c r="H52" s="18">
        <f t="shared" si="1"/>
        <v>61.23</v>
      </c>
      <c r="I52" s="19" t="str">
        <f t="shared" si="2"/>
        <v>...</v>
      </c>
    </row>
  </sheetData>
  <autoFilter ref="A2:I52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pane ySplit="3" topLeftCell="BM4" activePane="bottomLeft" state="frozen"/>
      <selection pane="topLeft" activeCell="A1" sqref="A1"/>
      <selection pane="bottomLeft" activeCell="D10" sqref="D10"/>
    </sheetView>
  </sheetViews>
  <sheetFormatPr defaultColWidth="9.140625" defaultRowHeight="12.75"/>
  <cols>
    <col min="1" max="1" width="3.8515625" style="0" customWidth="1"/>
    <col min="2" max="2" width="9.8515625" style="0" customWidth="1"/>
    <col min="3" max="3" width="7.57421875" style="0" customWidth="1"/>
    <col min="4" max="4" width="13.421875" style="0" customWidth="1"/>
  </cols>
  <sheetData>
    <row r="1" ht="12.75">
      <c r="A1" s="8" t="s">
        <v>255</v>
      </c>
    </row>
    <row r="2" ht="12.75">
      <c r="A2" s="102" t="s">
        <v>248</v>
      </c>
    </row>
    <row r="3" spans="1:4" ht="51">
      <c r="A3" s="3" t="s">
        <v>7</v>
      </c>
      <c r="B3" s="3" t="s">
        <v>19</v>
      </c>
      <c r="C3" s="3" t="s">
        <v>22</v>
      </c>
      <c r="D3" s="3" t="s">
        <v>240</v>
      </c>
    </row>
    <row r="4" spans="1:4" ht="12.75">
      <c r="A4" s="26">
        <v>1</v>
      </c>
      <c r="B4" s="27" t="s">
        <v>74</v>
      </c>
      <c r="C4" s="28">
        <v>4.84</v>
      </c>
      <c r="D4" s="29">
        <v>47.1</v>
      </c>
    </row>
    <row r="5" spans="1:4" ht="12.75">
      <c r="A5" s="20">
        <v>2</v>
      </c>
      <c r="B5" s="30" t="s">
        <v>75</v>
      </c>
      <c r="C5" s="22">
        <v>5.9</v>
      </c>
      <c r="D5" s="31">
        <v>46.4</v>
      </c>
    </row>
    <row r="6" spans="1:4" ht="12.75">
      <c r="A6" s="20">
        <v>3</v>
      </c>
      <c r="B6" s="30" t="s">
        <v>76</v>
      </c>
      <c r="C6" s="22">
        <v>7.05</v>
      </c>
      <c r="D6" s="31">
        <v>45.4</v>
      </c>
    </row>
    <row r="7" spans="1:4" ht="12.75">
      <c r="A7" s="20">
        <v>4</v>
      </c>
      <c r="B7" s="30" t="s">
        <v>12</v>
      </c>
      <c r="C7" s="22">
        <v>8.59</v>
      </c>
      <c r="D7" s="31">
        <v>44.7</v>
      </c>
    </row>
    <row r="8" spans="1:4" ht="12.75">
      <c r="A8" s="20">
        <v>5</v>
      </c>
      <c r="B8" s="30" t="s">
        <v>77</v>
      </c>
      <c r="C8" s="22">
        <v>10.4</v>
      </c>
      <c r="D8" s="31">
        <v>43.1</v>
      </c>
    </row>
    <row r="9" spans="1:4" ht="12.75">
      <c r="A9" s="20">
        <v>6</v>
      </c>
      <c r="B9" s="30" t="s">
        <v>78</v>
      </c>
      <c r="C9" s="22">
        <v>12.3</v>
      </c>
      <c r="D9" s="31">
        <v>41.6</v>
      </c>
    </row>
    <row r="10" spans="1:4" ht="12.75">
      <c r="A10" s="20">
        <v>7</v>
      </c>
      <c r="B10" s="30" t="s">
        <v>79</v>
      </c>
      <c r="C10" s="22">
        <v>13.3</v>
      </c>
      <c r="D10" s="31">
        <v>39.7</v>
      </c>
    </row>
    <row r="11" spans="1:4" ht="12.75">
      <c r="A11" s="20">
        <v>8</v>
      </c>
      <c r="B11" s="30" t="s">
        <v>80</v>
      </c>
      <c r="C11" s="22">
        <v>14.2</v>
      </c>
      <c r="D11" s="31">
        <v>40.5</v>
      </c>
    </row>
    <row r="12" spans="1:4" ht="12.75">
      <c r="A12" s="20">
        <v>9</v>
      </c>
      <c r="B12" s="30" t="s">
        <v>81</v>
      </c>
      <c r="C12" s="22">
        <v>15.3</v>
      </c>
      <c r="D12" s="31">
        <v>38.7</v>
      </c>
    </row>
    <row r="13" spans="1:4" ht="12.75">
      <c r="A13" s="20">
        <v>10</v>
      </c>
      <c r="B13" s="30" t="s">
        <v>82</v>
      </c>
      <c r="C13" s="22">
        <v>16.3</v>
      </c>
      <c r="D13" s="31">
        <v>39.3</v>
      </c>
    </row>
    <row r="14" spans="1:4" ht="12.75">
      <c r="A14" s="20">
        <v>11</v>
      </c>
      <c r="B14" s="30" t="s">
        <v>83</v>
      </c>
      <c r="C14" s="22">
        <v>17.4</v>
      </c>
      <c r="D14" s="31">
        <v>37.7</v>
      </c>
    </row>
    <row r="15" spans="1:4" ht="12.75">
      <c r="A15" s="20">
        <v>12</v>
      </c>
      <c r="B15" s="30" t="s">
        <v>84</v>
      </c>
      <c r="C15" s="22">
        <v>18.4</v>
      </c>
      <c r="D15" s="31">
        <v>38.3</v>
      </c>
    </row>
    <row r="16" spans="1:4" ht="12.75">
      <c r="A16" s="20">
        <v>13</v>
      </c>
      <c r="B16" s="30" t="s">
        <v>85</v>
      </c>
      <c r="C16" s="22">
        <v>19.8</v>
      </c>
      <c r="D16" s="31">
        <v>36.4</v>
      </c>
    </row>
    <row r="17" spans="1:4" ht="12.75">
      <c r="A17" s="20">
        <v>14</v>
      </c>
      <c r="B17" s="30" t="s">
        <v>86</v>
      </c>
      <c r="C17" s="22">
        <v>21</v>
      </c>
      <c r="D17" s="31">
        <v>36.6</v>
      </c>
    </row>
    <row r="18" spans="1:4" ht="12.75">
      <c r="A18" s="20">
        <v>15</v>
      </c>
      <c r="B18" s="30" t="s">
        <v>87</v>
      </c>
      <c r="C18" s="22">
        <v>22.6</v>
      </c>
      <c r="D18" s="31">
        <v>34.9</v>
      </c>
    </row>
    <row r="19" spans="1:4" ht="12.75">
      <c r="A19" s="20">
        <v>16</v>
      </c>
      <c r="B19" s="30" t="s">
        <v>88</v>
      </c>
      <c r="C19" s="22">
        <v>24</v>
      </c>
      <c r="D19" s="31">
        <v>35</v>
      </c>
    </row>
    <row r="20" spans="1:4" ht="12.75">
      <c r="A20" s="20">
        <v>17</v>
      </c>
      <c r="B20" s="30" t="s">
        <v>89</v>
      </c>
      <c r="C20" s="22">
        <v>25.8</v>
      </c>
      <c r="D20" s="31">
        <v>33.3</v>
      </c>
    </row>
    <row r="21" spans="1:4" ht="12.75">
      <c r="A21" s="20">
        <v>18</v>
      </c>
      <c r="B21" s="30" t="s">
        <v>90</v>
      </c>
      <c r="C21" s="22">
        <v>27.7</v>
      </c>
      <c r="D21" s="31">
        <v>33.2</v>
      </c>
    </row>
    <row r="22" spans="1:4" ht="12.75">
      <c r="A22" s="20">
        <v>19</v>
      </c>
      <c r="B22" s="30" t="s">
        <v>91</v>
      </c>
      <c r="C22" s="22">
        <v>31.8</v>
      </c>
      <c r="D22" s="31">
        <v>31.4</v>
      </c>
    </row>
    <row r="23" spans="1:4" ht="12.75">
      <c r="A23" s="20">
        <v>20</v>
      </c>
      <c r="B23" s="30" t="s">
        <v>92</v>
      </c>
      <c r="C23" s="22">
        <v>36.5</v>
      </c>
      <c r="D23" s="31">
        <v>29.6</v>
      </c>
    </row>
    <row r="24" spans="1:4" ht="12.75">
      <c r="A24" s="20">
        <v>21</v>
      </c>
      <c r="B24" s="30" t="s">
        <v>93</v>
      </c>
      <c r="C24" s="22">
        <v>41.9</v>
      </c>
      <c r="D24" s="31">
        <v>27.7</v>
      </c>
    </row>
    <row r="25" spans="1:4" ht="12.75">
      <c r="A25" s="24">
        <v>22</v>
      </c>
      <c r="B25" s="32" t="s">
        <v>94</v>
      </c>
      <c r="C25" s="33">
        <v>48.3</v>
      </c>
      <c r="D25" s="34">
        <v>26.1</v>
      </c>
    </row>
  </sheetData>
  <autoFilter ref="A3:D25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.7109375" style="0" customWidth="1"/>
    <col min="2" max="2" width="11.8515625" style="0" customWidth="1"/>
    <col min="4" max="4" width="14.140625" style="0" customWidth="1"/>
  </cols>
  <sheetData>
    <row r="1" ht="12.75">
      <c r="A1" s="8" t="s">
        <v>254</v>
      </c>
    </row>
    <row r="2" ht="12.75">
      <c r="A2" s="102" t="s">
        <v>248</v>
      </c>
    </row>
    <row r="3" spans="1:4" ht="51">
      <c r="A3" s="3" t="s">
        <v>7</v>
      </c>
      <c r="B3" s="3" t="s">
        <v>19</v>
      </c>
      <c r="C3" s="3" t="s">
        <v>22</v>
      </c>
      <c r="D3" s="3" t="s">
        <v>240</v>
      </c>
    </row>
    <row r="4" spans="1:4" ht="12.75">
      <c r="A4" s="26">
        <v>1</v>
      </c>
      <c r="B4" s="27" t="s">
        <v>95</v>
      </c>
      <c r="C4" s="28">
        <v>9.46</v>
      </c>
      <c r="D4" s="29">
        <v>44.4</v>
      </c>
    </row>
    <row r="5" spans="1:4" ht="12.75">
      <c r="A5" s="20">
        <v>2</v>
      </c>
      <c r="B5" s="30" t="s">
        <v>96</v>
      </c>
      <c r="C5" s="22">
        <v>11.5</v>
      </c>
      <c r="D5" s="31">
        <v>43.1</v>
      </c>
    </row>
    <row r="6" spans="1:4" ht="12.75">
      <c r="A6" s="20">
        <v>3</v>
      </c>
      <c r="B6" s="30" t="s">
        <v>97</v>
      </c>
      <c r="C6" s="22">
        <v>13.7</v>
      </c>
      <c r="D6" s="31">
        <v>41.8</v>
      </c>
    </row>
    <row r="7" spans="1:4" ht="12.75">
      <c r="A7" s="20">
        <v>4</v>
      </c>
      <c r="B7" s="30" t="s">
        <v>98</v>
      </c>
      <c r="C7" s="22">
        <v>15.9</v>
      </c>
      <c r="D7" s="31">
        <v>40.5</v>
      </c>
    </row>
    <row r="8" spans="1:4" ht="12.75">
      <c r="A8" s="20">
        <v>5</v>
      </c>
      <c r="B8" s="30" t="s">
        <v>99</v>
      </c>
      <c r="C8" s="22">
        <v>18.4</v>
      </c>
      <c r="D8" s="31">
        <v>39.1</v>
      </c>
    </row>
    <row r="9" spans="1:4" ht="12.75">
      <c r="A9" s="20">
        <v>6</v>
      </c>
      <c r="B9" s="30" t="s">
        <v>100</v>
      </c>
      <c r="C9" s="22">
        <v>21</v>
      </c>
      <c r="D9" s="31">
        <v>38.1</v>
      </c>
    </row>
    <row r="10" spans="1:4" ht="12.75">
      <c r="A10" s="20">
        <v>7</v>
      </c>
      <c r="B10" s="30" t="s">
        <v>101</v>
      </c>
      <c r="C10" s="22">
        <v>24</v>
      </c>
      <c r="D10" s="31">
        <v>36.7</v>
      </c>
    </row>
    <row r="11" spans="1:4" ht="12.75">
      <c r="A11" s="20">
        <v>8</v>
      </c>
      <c r="B11" s="30" t="s">
        <v>102</v>
      </c>
      <c r="C11" s="22">
        <v>27.3</v>
      </c>
      <c r="D11" s="31">
        <v>34.4</v>
      </c>
    </row>
    <row r="12" spans="1:4" ht="12.75">
      <c r="A12" s="20">
        <v>9</v>
      </c>
      <c r="B12" s="30" t="s">
        <v>103</v>
      </c>
      <c r="C12" s="22">
        <v>31.5</v>
      </c>
      <c r="D12" s="31">
        <v>33</v>
      </c>
    </row>
    <row r="13" spans="1:4" ht="12.75">
      <c r="A13" s="20">
        <v>10</v>
      </c>
      <c r="B13" s="30" t="s">
        <v>104</v>
      </c>
      <c r="C13" s="22">
        <v>36.5</v>
      </c>
      <c r="D13" s="31">
        <v>31.2</v>
      </c>
    </row>
    <row r="14" spans="1:4" ht="12.75">
      <c r="A14" s="20">
        <v>11</v>
      </c>
      <c r="B14" s="30" t="s">
        <v>105</v>
      </c>
      <c r="C14" s="22">
        <v>42.2</v>
      </c>
      <c r="D14" s="35">
        <v>28.95</v>
      </c>
    </row>
    <row r="15" spans="1:4" ht="12.75">
      <c r="A15" s="20">
        <v>12</v>
      </c>
      <c r="B15" s="30" t="s">
        <v>106</v>
      </c>
      <c r="C15" s="22">
        <v>48.6</v>
      </c>
      <c r="D15" s="31">
        <v>26.7</v>
      </c>
    </row>
    <row r="16" spans="1:4" ht="12.75">
      <c r="A16" s="20">
        <v>13</v>
      </c>
      <c r="B16" s="30" t="s">
        <v>107</v>
      </c>
      <c r="C16" s="22">
        <v>57</v>
      </c>
      <c r="D16" s="31">
        <v>24.9</v>
      </c>
    </row>
    <row r="17" spans="1:4" ht="12.75">
      <c r="A17" s="20">
        <v>14</v>
      </c>
      <c r="B17" s="30" t="s">
        <v>108</v>
      </c>
      <c r="C17" s="22">
        <v>66.5</v>
      </c>
      <c r="D17" s="31">
        <v>23.2</v>
      </c>
    </row>
    <row r="18" spans="1:4" ht="12.75">
      <c r="A18" s="20">
        <v>15</v>
      </c>
      <c r="B18" s="30" t="s">
        <v>109</v>
      </c>
      <c r="C18" s="22">
        <v>78.5</v>
      </c>
      <c r="D18" s="31">
        <v>21.4</v>
      </c>
    </row>
    <row r="19" spans="1:4" ht="12.75">
      <c r="A19" s="20">
        <v>16</v>
      </c>
      <c r="B19" s="30" t="s">
        <v>110</v>
      </c>
      <c r="C19" s="22">
        <v>92.6</v>
      </c>
      <c r="D19" s="31">
        <v>21.4</v>
      </c>
    </row>
    <row r="20" spans="1:4" ht="12.75">
      <c r="A20" s="24">
        <v>17</v>
      </c>
      <c r="B20" s="32" t="s">
        <v>111</v>
      </c>
      <c r="C20" s="33">
        <v>108</v>
      </c>
      <c r="D20" s="36">
        <v>20</v>
      </c>
    </row>
  </sheetData>
  <autoFilter ref="A3:D2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7"/>
  <sheetViews>
    <sheetView workbookViewId="0" topLeftCell="A1">
      <pane ySplit="6" topLeftCell="BM7" activePane="bottomLeft" state="frozen"/>
      <selection pane="topLeft" activeCell="A1" sqref="A1"/>
      <selection pane="bottomLeft" activeCell="F32" sqref="F32"/>
    </sheetView>
  </sheetViews>
  <sheetFormatPr defaultColWidth="9.140625" defaultRowHeight="12.75"/>
  <cols>
    <col min="1" max="1" width="4.57421875" style="0" customWidth="1"/>
    <col min="2" max="2" width="10.140625" style="7" customWidth="1"/>
    <col min="3" max="3" width="9.57421875" style="0" customWidth="1"/>
    <col min="4" max="4" width="16.8515625" style="0" customWidth="1"/>
  </cols>
  <sheetData>
    <row r="1" ht="12.75">
      <c r="A1" s="8" t="s">
        <v>256</v>
      </c>
    </row>
    <row r="2" ht="12.75">
      <c r="A2" s="8" t="s">
        <v>257</v>
      </c>
    </row>
    <row r="3" ht="12.75">
      <c r="A3" s="8" t="s">
        <v>258</v>
      </c>
    </row>
    <row r="4" ht="12.75">
      <c r="A4" s="8" t="s">
        <v>259</v>
      </c>
    </row>
    <row r="5" ht="12.75">
      <c r="A5" s="102" t="s">
        <v>248</v>
      </c>
    </row>
    <row r="6" spans="1:4" s="37" customFormat="1" ht="38.25">
      <c r="A6" s="3" t="s">
        <v>7</v>
      </c>
      <c r="B6" s="3" t="s">
        <v>19</v>
      </c>
      <c r="C6" s="3" t="s">
        <v>22</v>
      </c>
      <c r="D6" s="3" t="s">
        <v>240</v>
      </c>
    </row>
    <row r="7" spans="1:4" ht="12.75">
      <c r="A7" s="26">
        <v>1</v>
      </c>
      <c r="B7" s="38" t="s">
        <v>116</v>
      </c>
      <c r="C7" s="39">
        <v>8.1</v>
      </c>
      <c r="D7" s="40"/>
    </row>
    <row r="8" spans="1:4" ht="12.75">
      <c r="A8" s="20">
        <v>2</v>
      </c>
      <c r="B8" s="41" t="s">
        <v>117</v>
      </c>
      <c r="C8" s="42">
        <v>8.66</v>
      </c>
      <c r="D8" s="43"/>
    </row>
    <row r="9" spans="1:4" ht="12.75">
      <c r="A9" s="20">
        <v>3</v>
      </c>
      <c r="B9" s="41" t="s">
        <v>118</v>
      </c>
      <c r="C9" s="42">
        <v>10.37</v>
      </c>
      <c r="D9" s="43"/>
    </row>
    <row r="10" spans="1:4" ht="12.75">
      <c r="A10" s="20">
        <v>4</v>
      </c>
      <c r="B10" s="41" t="s">
        <v>119</v>
      </c>
      <c r="C10" s="42">
        <v>10.51</v>
      </c>
      <c r="D10" s="43"/>
    </row>
    <row r="11" spans="1:4" ht="12.75">
      <c r="A11" s="20">
        <v>5</v>
      </c>
      <c r="B11" s="41" t="s">
        <v>120</v>
      </c>
      <c r="C11" s="42">
        <v>12.9</v>
      </c>
      <c r="D11" s="43"/>
    </row>
    <row r="12" spans="1:4" ht="12.75">
      <c r="A12" s="20">
        <v>6</v>
      </c>
      <c r="B12" s="41" t="s">
        <v>121</v>
      </c>
      <c r="C12" s="42">
        <v>12.7</v>
      </c>
      <c r="D12" s="43"/>
    </row>
    <row r="13" spans="1:4" ht="12.75">
      <c r="A13" s="20">
        <v>7</v>
      </c>
      <c r="B13" s="41" t="s">
        <v>122</v>
      </c>
      <c r="C13" s="42">
        <v>15.77</v>
      </c>
      <c r="D13" s="43"/>
    </row>
    <row r="14" spans="1:4" ht="12.75">
      <c r="A14" s="20">
        <v>8</v>
      </c>
      <c r="B14" s="41" t="s">
        <v>123</v>
      </c>
      <c r="C14" s="42">
        <v>15.37</v>
      </c>
      <c r="D14" s="43"/>
    </row>
    <row r="15" spans="1:4" ht="12.75">
      <c r="A15" s="20">
        <v>9</v>
      </c>
      <c r="B15" s="41" t="s">
        <v>124</v>
      </c>
      <c r="C15" s="42">
        <v>18.8</v>
      </c>
      <c r="D15" s="43"/>
    </row>
    <row r="16" spans="1:4" ht="12.75">
      <c r="A16" s="20">
        <v>10</v>
      </c>
      <c r="B16" s="41" t="s">
        <v>125</v>
      </c>
      <c r="C16" s="42">
        <v>22.36</v>
      </c>
      <c r="D16" s="43">
        <v>39.4</v>
      </c>
    </row>
    <row r="17" spans="1:4" ht="12.75">
      <c r="A17" s="20">
        <v>11</v>
      </c>
      <c r="B17" s="41" t="s">
        <v>129</v>
      </c>
      <c r="C17" s="42">
        <v>25.83</v>
      </c>
      <c r="D17" s="43">
        <v>38</v>
      </c>
    </row>
    <row r="18" spans="1:4" ht="12.75">
      <c r="A18" s="20">
        <v>12</v>
      </c>
      <c r="B18" s="41" t="s">
        <v>133</v>
      </c>
      <c r="C18" s="42">
        <v>27.96</v>
      </c>
      <c r="D18" s="43">
        <v>35.9</v>
      </c>
    </row>
    <row r="19" spans="1:4" ht="12.75">
      <c r="A19" s="20">
        <v>13</v>
      </c>
      <c r="B19" s="41" t="s">
        <v>134</v>
      </c>
      <c r="C19" s="42">
        <v>31.16</v>
      </c>
      <c r="D19" s="43">
        <v>33.3</v>
      </c>
    </row>
    <row r="20" spans="1:4" ht="12.75">
      <c r="A20" s="20">
        <v>14</v>
      </c>
      <c r="B20" s="41" t="s">
        <v>140</v>
      </c>
      <c r="C20" s="42">
        <v>32.91</v>
      </c>
      <c r="D20" s="43">
        <v>35.4</v>
      </c>
    </row>
    <row r="21" spans="1:4" ht="12.75">
      <c r="A21" s="20">
        <v>15</v>
      </c>
      <c r="B21" s="41" t="s">
        <v>141</v>
      </c>
      <c r="C21" s="42">
        <v>36.64</v>
      </c>
      <c r="D21" s="43">
        <v>33</v>
      </c>
    </row>
    <row r="22" spans="1:4" ht="12.75">
      <c r="A22" s="20">
        <v>16</v>
      </c>
      <c r="B22" s="41" t="s">
        <v>148</v>
      </c>
      <c r="C22" s="42">
        <v>38.88</v>
      </c>
      <c r="D22" s="43">
        <v>34.4</v>
      </c>
    </row>
    <row r="23" spans="1:4" ht="12.75">
      <c r="A23" s="20">
        <v>17</v>
      </c>
      <c r="B23" s="41" t="s">
        <v>149</v>
      </c>
      <c r="C23" s="42">
        <v>43.31</v>
      </c>
      <c r="D23" s="43">
        <v>31.1</v>
      </c>
    </row>
    <row r="24" spans="1:4" ht="12.75">
      <c r="A24" s="20">
        <v>18</v>
      </c>
      <c r="B24" s="41" t="s">
        <v>156</v>
      </c>
      <c r="C24" s="42">
        <v>48.08</v>
      </c>
      <c r="D24" s="43">
        <v>30.8</v>
      </c>
    </row>
    <row r="25" spans="1:4" ht="12.75">
      <c r="A25" s="20">
        <v>19</v>
      </c>
      <c r="B25" s="41" t="s">
        <v>157</v>
      </c>
      <c r="C25" s="42">
        <v>54.73</v>
      </c>
      <c r="D25" s="43">
        <v>27.8</v>
      </c>
    </row>
    <row r="26" spans="1:4" ht="12.75">
      <c r="A26" s="20">
        <v>20</v>
      </c>
      <c r="B26" s="41" t="s">
        <v>166</v>
      </c>
      <c r="C26" s="42">
        <v>59.84</v>
      </c>
      <c r="D26" s="43">
        <v>27.1</v>
      </c>
    </row>
    <row r="27" spans="1:4" ht="12.75">
      <c r="A27" s="20">
        <v>21</v>
      </c>
      <c r="B27" s="41" t="s">
        <v>167</v>
      </c>
      <c r="C27" s="42">
        <v>67.48</v>
      </c>
      <c r="D27" s="43">
        <v>24.9</v>
      </c>
    </row>
    <row r="28" spans="1:4" ht="12.75">
      <c r="A28" s="20">
        <v>22</v>
      </c>
      <c r="B28" s="41" t="s">
        <v>168</v>
      </c>
      <c r="C28" s="42">
        <v>72.99</v>
      </c>
      <c r="D28" s="43">
        <v>24.8</v>
      </c>
    </row>
    <row r="29" spans="1:4" ht="12.75">
      <c r="A29" s="20">
        <v>23</v>
      </c>
      <c r="B29" s="41" t="s">
        <v>169</v>
      </c>
      <c r="C29" s="42">
        <v>80.7</v>
      </c>
      <c r="D29" s="43">
        <v>22.8</v>
      </c>
    </row>
    <row r="30" spans="1:4" ht="12.75">
      <c r="A30" s="20">
        <v>24</v>
      </c>
      <c r="B30" s="41" t="s">
        <v>174</v>
      </c>
      <c r="C30" s="42">
        <v>89.02</v>
      </c>
      <c r="D30" s="43"/>
    </row>
    <row r="31" spans="1:4" ht="12.75">
      <c r="A31" s="20">
        <v>25</v>
      </c>
      <c r="B31" s="41" t="s">
        <v>175</v>
      </c>
      <c r="C31" s="42">
        <v>97.97</v>
      </c>
      <c r="D31" s="43"/>
    </row>
    <row r="32" spans="1:4" ht="12.75">
      <c r="A32" s="20">
        <v>26</v>
      </c>
      <c r="B32" s="41" t="s">
        <v>176</v>
      </c>
      <c r="C32" s="42">
        <v>106.52</v>
      </c>
      <c r="D32" s="43">
        <v>20.5</v>
      </c>
    </row>
    <row r="33" spans="1:4" ht="12.75">
      <c r="A33" s="20">
        <v>27</v>
      </c>
      <c r="B33" s="41" t="s">
        <v>177</v>
      </c>
      <c r="C33" s="42">
        <v>115.63</v>
      </c>
      <c r="D33" s="43">
        <v>18.6</v>
      </c>
    </row>
    <row r="34" spans="1:4" ht="12.75">
      <c r="A34" s="20">
        <v>28</v>
      </c>
      <c r="B34" s="41" t="s">
        <v>182</v>
      </c>
      <c r="C34" s="42">
        <v>129.29</v>
      </c>
      <c r="D34" s="43">
        <v>19.1</v>
      </c>
    </row>
    <row r="35" spans="1:4" ht="12.75">
      <c r="A35" s="20">
        <v>29</v>
      </c>
      <c r="B35" s="41" t="s">
        <v>183</v>
      </c>
      <c r="C35" s="42">
        <v>144.13</v>
      </c>
      <c r="D35" s="43">
        <v>17.4</v>
      </c>
    </row>
    <row r="36" spans="1:4" ht="12.75">
      <c r="A36" s="20">
        <v>30</v>
      </c>
      <c r="B36" s="41" t="s">
        <v>189</v>
      </c>
      <c r="C36" s="42">
        <v>159.51</v>
      </c>
      <c r="D36" s="43">
        <v>17.2</v>
      </c>
    </row>
    <row r="37" spans="1:4" ht="12.75">
      <c r="A37" s="20">
        <v>31</v>
      </c>
      <c r="B37" s="41" t="s">
        <v>190</v>
      </c>
      <c r="C37" s="42">
        <v>177.88</v>
      </c>
      <c r="D37" s="43">
        <v>15.5</v>
      </c>
    </row>
    <row r="38" spans="1:4" ht="12.75">
      <c r="A38" s="20">
        <v>32</v>
      </c>
      <c r="B38" s="41" t="s">
        <v>191</v>
      </c>
      <c r="C38" s="42">
        <v>193.97</v>
      </c>
      <c r="D38" s="43">
        <v>15.7</v>
      </c>
    </row>
    <row r="39" spans="1:4" ht="12.75">
      <c r="A39" s="20">
        <v>33</v>
      </c>
      <c r="B39" s="41" t="s">
        <v>192</v>
      </c>
      <c r="C39" s="42">
        <v>213.83</v>
      </c>
      <c r="D39" s="43">
        <v>14.5</v>
      </c>
    </row>
    <row r="40" spans="1:4" ht="12.75">
      <c r="A40" s="20">
        <v>34</v>
      </c>
      <c r="B40" s="41" t="s">
        <v>112</v>
      </c>
      <c r="C40" s="42">
        <v>230.63</v>
      </c>
      <c r="D40" s="43">
        <v>14.4</v>
      </c>
    </row>
    <row r="41" spans="1:4" ht="12.75">
      <c r="A41" s="20">
        <v>35</v>
      </c>
      <c r="B41" s="41" t="s">
        <v>113</v>
      </c>
      <c r="C41" s="42">
        <v>258.19</v>
      </c>
      <c r="D41" s="43">
        <v>13</v>
      </c>
    </row>
    <row r="42" spans="1:4" ht="12.75">
      <c r="A42" s="20">
        <v>36</v>
      </c>
      <c r="B42" s="41" t="s">
        <v>114</v>
      </c>
      <c r="C42" s="42">
        <v>285.74</v>
      </c>
      <c r="D42" s="43">
        <v>11.7</v>
      </c>
    </row>
    <row r="43" spans="1:4" ht="12.75">
      <c r="A43" s="20">
        <v>37</v>
      </c>
      <c r="B43" s="41" t="s">
        <v>115</v>
      </c>
      <c r="C43" s="42">
        <v>314.47</v>
      </c>
      <c r="D43" s="43">
        <v>10.6</v>
      </c>
    </row>
    <row r="44" spans="1:4" ht="12.75">
      <c r="A44" s="20">
        <v>38</v>
      </c>
      <c r="B44" s="41" t="s">
        <v>128</v>
      </c>
      <c r="C44" s="42">
        <v>30.58</v>
      </c>
      <c r="D44" s="43">
        <v>33.8</v>
      </c>
    </row>
    <row r="45" spans="1:4" ht="12.75">
      <c r="A45" s="20">
        <v>39</v>
      </c>
      <c r="B45" s="41" t="s">
        <v>132</v>
      </c>
      <c r="C45" s="42">
        <v>36.17</v>
      </c>
      <c r="D45" s="43">
        <v>30.9</v>
      </c>
    </row>
    <row r="46" spans="1:4" ht="12.75">
      <c r="A46" s="20">
        <v>40</v>
      </c>
      <c r="B46" s="41" t="s">
        <v>138</v>
      </c>
      <c r="C46" s="42">
        <v>42.68</v>
      </c>
      <c r="D46" s="43">
        <v>28.6</v>
      </c>
    </row>
    <row r="47" spans="1:4" ht="12.75">
      <c r="A47" s="20">
        <v>41</v>
      </c>
      <c r="B47" s="41" t="s">
        <v>139</v>
      </c>
      <c r="C47" s="42">
        <v>49.24</v>
      </c>
      <c r="D47" s="43">
        <v>25.9</v>
      </c>
    </row>
    <row r="48" spans="1:4" ht="12.75">
      <c r="A48" s="20">
        <v>42</v>
      </c>
      <c r="B48" s="41" t="s">
        <v>145</v>
      </c>
      <c r="C48" s="42">
        <v>53.62</v>
      </c>
      <c r="D48" s="43">
        <v>26</v>
      </c>
    </row>
    <row r="49" spans="1:4" ht="12.75">
      <c r="A49" s="20">
        <v>43</v>
      </c>
      <c r="B49" s="41" t="s">
        <v>146</v>
      </c>
      <c r="C49" s="42">
        <v>60.96</v>
      </c>
      <c r="D49" s="43">
        <v>23.4</v>
      </c>
    </row>
    <row r="50" spans="1:4" ht="12.75">
      <c r="A50" s="20">
        <v>44</v>
      </c>
      <c r="B50" s="41" t="s">
        <v>147</v>
      </c>
      <c r="C50" s="42">
        <v>68.3</v>
      </c>
      <c r="D50" s="43">
        <v>21.1</v>
      </c>
    </row>
    <row r="51" spans="1:4" ht="12.75">
      <c r="A51" s="20">
        <v>45</v>
      </c>
      <c r="B51" s="41" t="s">
        <v>153</v>
      </c>
      <c r="C51" s="42">
        <v>75.1</v>
      </c>
      <c r="D51" s="43">
        <v>22.7</v>
      </c>
    </row>
    <row r="52" spans="1:4" ht="12.75">
      <c r="A52" s="20">
        <v>46</v>
      </c>
      <c r="B52" s="41" t="s">
        <v>154</v>
      </c>
      <c r="C52" s="42">
        <v>82.19</v>
      </c>
      <c r="D52" s="43">
        <v>20.8</v>
      </c>
    </row>
    <row r="53" spans="1:4" ht="12.75">
      <c r="A53" s="20">
        <v>47</v>
      </c>
      <c r="B53" s="41" t="s">
        <v>155</v>
      </c>
      <c r="C53" s="42">
        <v>91.3</v>
      </c>
      <c r="D53" s="43">
        <v>19.1</v>
      </c>
    </row>
    <row r="54" spans="1:4" ht="12.75">
      <c r="A54" s="20">
        <v>48</v>
      </c>
      <c r="B54" s="41" t="s">
        <v>163</v>
      </c>
      <c r="C54" s="42">
        <v>96.08</v>
      </c>
      <c r="D54" s="43">
        <v>20.4</v>
      </c>
    </row>
    <row r="55" spans="1:4" ht="12.75">
      <c r="A55" s="20">
        <v>49</v>
      </c>
      <c r="B55" s="41" t="s">
        <v>164</v>
      </c>
      <c r="C55" s="42">
        <v>111.16</v>
      </c>
      <c r="D55" s="43">
        <v>18.9</v>
      </c>
    </row>
    <row r="56" spans="1:4" ht="12.75">
      <c r="A56" s="20">
        <v>50</v>
      </c>
      <c r="B56" s="41" t="s">
        <v>165</v>
      </c>
      <c r="C56" s="42">
        <v>123.4</v>
      </c>
      <c r="D56" s="43">
        <v>17.9</v>
      </c>
    </row>
    <row r="57" spans="1:4" ht="12.75">
      <c r="A57" s="20">
        <v>51</v>
      </c>
      <c r="B57" s="41" t="s">
        <v>170</v>
      </c>
      <c r="C57" s="42">
        <v>114.37</v>
      </c>
      <c r="D57" s="43">
        <v>19.4</v>
      </c>
    </row>
    <row r="58" spans="1:4" ht="12.75">
      <c r="A58" s="20">
        <v>52</v>
      </c>
      <c r="B58" s="41" t="s">
        <v>171</v>
      </c>
      <c r="C58" s="42">
        <v>138.63</v>
      </c>
      <c r="D58" s="43">
        <v>17.4</v>
      </c>
    </row>
    <row r="59" spans="1:4" ht="12.75">
      <c r="A59" s="20">
        <v>53</v>
      </c>
      <c r="B59" s="41" t="s">
        <v>172</v>
      </c>
      <c r="C59" s="42">
        <v>156.37</v>
      </c>
      <c r="D59" s="43">
        <v>15.7</v>
      </c>
    </row>
    <row r="60" spans="1:4" ht="12.75">
      <c r="A60" s="20">
        <v>54</v>
      </c>
      <c r="B60" s="41" t="s">
        <v>173</v>
      </c>
      <c r="C60" s="42">
        <v>174.03</v>
      </c>
      <c r="D60" s="43">
        <v>14.2</v>
      </c>
    </row>
    <row r="61" spans="1:4" ht="12.75">
      <c r="A61" s="20">
        <v>55</v>
      </c>
      <c r="B61" s="41" t="s">
        <v>178</v>
      </c>
      <c r="C61" s="42">
        <v>142.16</v>
      </c>
      <c r="D61" s="43">
        <v>17.4</v>
      </c>
    </row>
    <row r="62" spans="1:4" ht="12.75">
      <c r="A62" s="20">
        <v>56</v>
      </c>
      <c r="B62" s="41" t="s">
        <v>179</v>
      </c>
      <c r="C62" s="42">
        <v>176.86</v>
      </c>
      <c r="D62" s="43">
        <v>16</v>
      </c>
    </row>
    <row r="63" spans="1:4" ht="12.75">
      <c r="A63" s="20">
        <v>57</v>
      </c>
      <c r="B63" s="41" t="s">
        <v>180</v>
      </c>
      <c r="C63" s="42">
        <v>205.51</v>
      </c>
      <c r="D63" s="43">
        <v>14.6</v>
      </c>
    </row>
    <row r="64" spans="1:4" ht="12.75">
      <c r="A64" s="20">
        <v>58</v>
      </c>
      <c r="B64" s="41" t="s">
        <v>181</v>
      </c>
      <c r="C64" s="42">
        <v>234.17</v>
      </c>
      <c r="D64" s="43">
        <v>13.1</v>
      </c>
    </row>
    <row r="65" spans="1:4" ht="12.75">
      <c r="A65" s="20">
        <v>59</v>
      </c>
      <c r="B65" s="41" t="s">
        <v>184</v>
      </c>
      <c r="C65" s="42">
        <v>169.87</v>
      </c>
      <c r="D65" s="43">
        <v>15.8</v>
      </c>
    </row>
    <row r="66" spans="1:4" ht="12.75">
      <c r="A66" s="20">
        <v>60</v>
      </c>
      <c r="B66" s="41" t="s">
        <v>185</v>
      </c>
      <c r="C66" s="42">
        <v>197.58</v>
      </c>
      <c r="D66" s="43">
        <v>14.4</v>
      </c>
    </row>
    <row r="67" spans="1:4" ht="12.75">
      <c r="A67" s="20">
        <v>61</v>
      </c>
      <c r="B67" s="41" t="s">
        <v>186</v>
      </c>
      <c r="C67" s="42">
        <v>235.34</v>
      </c>
      <c r="D67" s="43">
        <v>13.1</v>
      </c>
    </row>
    <row r="68" spans="1:4" ht="12.75">
      <c r="A68" s="20">
        <v>62</v>
      </c>
      <c r="B68" s="41" t="s">
        <v>187</v>
      </c>
      <c r="C68" s="42">
        <v>268.16</v>
      </c>
      <c r="D68" s="43">
        <v>12</v>
      </c>
    </row>
    <row r="69" spans="1:4" ht="12.75">
      <c r="A69" s="20">
        <v>63</v>
      </c>
      <c r="B69" s="41" t="s">
        <v>188</v>
      </c>
      <c r="C69" s="42">
        <v>305.91</v>
      </c>
      <c r="D69" s="43">
        <v>11</v>
      </c>
    </row>
    <row r="70" spans="1:4" ht="12.75">
      <c r="A70" s="20">
        <v>64</v>
      </c>
      <c r="B70" s="41" t="s">
        <v>126</v>
      </c>
      <c r="C70" s="42">
        <v>41.46</v>
      </c>
      <c r="D70" s="43">
        <v>29.3</v>
      </c>
    </row>
    <row r="71" spans="1:4" ht="12.75">
      <c r="A71" s="20">
        <v>65</v>
      </c>
      <c r="B71" s="41" t="s">
        <v>127</v>
      </c>
      <c r="C71" s="42">
        <v>46.86</v>
      </c>
      <c r="D71" s="43">
        <v>26.1</v>
      </c>
    </row>
    <row r="72" spans="1:4" ht="12.75">
      <c r="A72" s="20">
        <v>66</v>
      </c>
      <c r="B72" s="41" t="s">
        <v>130</v>
      </c>
      <c r="C72" s="42">
        <v>52.21</v>
      </c>
      <c r="D72" s="43">
        <v>27.5</v>
      </c>
    </row>
    <row r="73" spans="1:4" ht="12.75">
      <c r="A73" s="20">
        <v>67</v>
      </c>
      <c r="B73" s="41" t="s">
        <v>131</v>
      </c>
      <c r="C73" s="42">
        <v>59.48</v>
      </c>
      <c r="D73" s="43">
        <v>25.7</v>
      </c>
    </row>
    <row r="74" spans="1:4" ht="12.75">
      <c r="A74" s="20">
        <v>68</v>
      </c>
      <c r="B74" s="41" t="s">
        <v>135</v>
      </c>
      <c r="C74" s="42">
        <v>65.22</v>
      </c>
      <c r="D74" s="43">
        <v>23</v>
      </c>
    </row>
    <row r="75" spans="1:4" ht="12.75">
      <c r="A75" s="20">
        <v>69</v>
      </c>
      <c r="B75" s="41" t="s">
        <v>136</v>
      </c>
      <c r="C75" s="42">
        <v>73.15</v>
      </c>
      <c r="D75" s="43">
        <v>21.6</v>
      </c>
    </row>
    <row r="76" spans="1:4" ht="12.75">
      <c r="A76" s="20">
        <v>70</v>
      </c>
      <c r="B76" s="41" t="s">
        <v>137</v>
      </c>
      <c r="C76" s="42">
        <v>83.13</v>
      </c>
      <c r="D76" s="43">
        <v>20.9</v>
      </c>
    </row>
    <row r="77" spans="1:4" ht="12.75">
      <c r="A77" s="20">
        <v>71</v>
      </c>
      <c r="B77" s="41" t="s">
        <v>142</v>
      </c>
      <c r="C77" s="42">
        <v>84.78</v>
      </c>
      <c r="D77" s="43">
        <v>21.4</v>
      </c>
    </row>
    <row r="78" spans="1:4" ht="12.75">
      <c r="A78" s="20">
        <v>72</v>
      </c>
      <c r="B78" s="41" t="s">
        <v>143</v>
      </c>
      <c r="C78" s="42">
        <v>96.32</v>
      </c>
      <c r="D78" s="43">
        <v>19.9</v>
      </c>
    </row>
    <row r="79" spans="1:4" ht="12.75">
      <c r="A79" s="20">
        <v>73</v>
      </c>
      <c r="B79" s="41" t="s">
        <v>144</v>
      </c>
      <c r="C79" s="42">
        <v>108.88</v>
      </c>
      <c r="D79" s="43">
        <v>18.3</v>
      </c>
    </row>
    <row r="80" spans="1:4" ht="12.75">
      <c r="A80" s="20">
        <v>74</v>
      </c>
      <c r="B80" s="41" t="s">
        <v>150</v>
      </c>
      <c r="C80" s="42">
        <v>109.66</v>
      </c>
      <c r="D80" s="43">
        <v>19.3</v>
      </c>
    </row>
    <row r="81" spans="1:4" ht="12.75">
      <c r="A81" s="20">
        <v>75</v>
      </c>
      <c r="B81" s="41" t="s">
        <v>151</v>
      </c>
      <c r="C81" s="42">
        <v>125.91</v>
      </c>
      <c r="D81" s="43">
        <v>17.3</v>
      </c>
    </row>
    <row r="82" spans="1:4" ht="12.75">
      <c r="A82" s="20">
        <v>76</v>
      </c>
      <c r="B82" s="41" t="s">
        <v>152</v>
      </c>
      <c r="C82" s="42">
        <v>144.52</v>
      </c>
      <c r="D82" s="43">
        <v>15.6</v>
      </c>
    </row>
    <row r="83" spans="1:4" ht="12.75">
      <c r="A83" s="20">
        <v>77</v>
      </c>
      <c r="B83" s="41" t="s">
        <v>158</v>
      </c>
      <c r="C83" s="42">
        <v>138</v>
      </c>
      <c r="D83" s="43">
        <v>17.5</v>
      </c>
    </row>
    <row r="84" spans="1:4" ht="12.75">
      <c r="A84" s="20">
        <v>78</v>
      </c>
      <c r="B84" s="41" t="s">
        <v>159</v>
      </c>
      <c r="C84" s="42">
        <v>165.64</v>
      </c>
      <c r="D84" s="43">
        <v>16</v>
      </c>
    </row>
    <row r="85" spans="1:4" ht="12.75">
      <c r="A85" s="20">
        <v>79</v>
      </c>
      <c r="B85" s="41" t="s">
        <v>160</v>
      </c>
      <c r="C85" s="42">
        <v>202.37</v>
      </c>
      <c r="D85" s="43">
        <v>14.5</v>
      </c>
    </row>
    <row r="86" spans="1:4" ht="12.75">
      <c r="A86" s="20">
        <v>80</v>
      </c>
      <c r="B86" s="41" t="s">
        <v>161</v>
      </c>
      <c r="C86" s="42">
        <v>242.25</v>
      </c>
      <c r="D86" s="43">
        <v>13.1</v>
      </c>
    </row>
    <row r="87" spans="1:4" ht="12.75">
      <c r="A87" s="24">
        <v>81</v>
      </c>
      <c r="B87" s="44" t="s">
        <v>162</v>
      </c>
      <c r="C87" s="45">
        <v>291.24</v>
      </c>
      <c r="D87" s="46">
        <v>11.8</v>
      </c>
    </row>
  </sheetData>
  <autoFilter ref="A6:D87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pane ySplit="3" topLeftCell="BM4" activePane="bottomLeft" state="frozen"/>
      <selection pane="topLeft" activeCell="A1" sqref="A1"/>
      <selection pane="bottomLeft" activeCell="J19" sqref="J19"/>
    </sheetView>
  </sheetViews>
  <sheetFormatPr defaultColWidth="9.140625" defaultRowHeight="12.75"/>
  <cols>
    <col min="1" max="1" width="3.7109375" style="0" customWidth="1"/>
    <col min="2" max="2" width="10.28125" style="0" customWidth="1"/>
    <col min="4" max="4" width="16.28125" style="0" customWidth="1"/>
    <col min="5" max="5" width="15.421875" style="0" customWidth="1"/>
    <col min="6" max="6" width="12.421875" style="0" customWidth="1"/>
  </cols>
  <sheetData>
    <row r="1" spans="1:6" ht="39" customHeight="1">
      <c r="A1" s="107" t="s">
        <v>249</v>
      </c>
      <c r="B1" s="107"/>
      <c r="C1" s="107"/>
      <c r="D1" s="107"/>
      <c r="E1" s="107"/>
      <c r="F1" s="107"/>
    </row>
    <row r="2" spans="1:6" ht="12.75">
      <c r="A2" s="102" t="s">
        <v>250</v>
      </c>
      <c r="B2" s="101"/>
      <c r="C2" s="101"/>
      <c r="D2" s="101"/>
      <c r="E2" s="101"/>
      <c r="F2" s="101"/>
    </row>
    <row r="3" spans="1:6" s="37" customFormat="1" ht="38.25">
      <c r="A3" s="3" t="s">
        <v>7</v>
      </c>
      <c r="B3" s="3" t="s">
        <v>19</v>
      </c>
      <c r="C3" s="3" t="s">
        <v>241</v>
      </c>
      <c r="D3" s="3" t="s">
        <v>240</v>
      </c>
      <c r="E3" s="6" t="s">
        <v>242</v>
      </c>
      <c r="F3" s="6" t="s">
        <v>24</v>
      </c>
    </row>
    <row r="4" spans="1:6" ht="12.75">
      <c r="A4" s="20">
        <v>1</v>
      </c>
      <c r="B4" s="21" t="s">
        <v>199</v>
      </c>
      <c r="C4" s="49">
        <f aca="true" t="shared" si="0" ref="C4:C33">-B4/1000*7850</f>
        <v>15.700000000000001</v>
      </c>
      <c r="D4" s="1">
        <v>127.6</v>
      </c>
      <c r="E4" s="50">
        <f aca="true" t="shared" si="1" ref="E4:E32">-1000/7850/B4*2000</f>
        <v>127.38853503184713</v>
      </c>
      <c r="F4" s="31" t="str">
        <f aca="true" t="shared" si="2" ref="F4:F32">IF(E4&gt;D4,"Ошибка!!!","...")</f>
        <v>...</v>
      </c>
    </row>
    <row r="5" spans="1:6" ht="12.75">
      <c r="A5" s="20">
        <v>2</v>
      </c>
      <c r="B5" s="21" t="s">
        <v>200</v>
      </c>
      <c r="C5" s="49">
        <f t="shared" si="0"/>
        <v>17.27</v>
      </c>
      <c r="D5" s="1">
        <v>115.9</v>
      </c>
      <c r="E5" s="50">
        <f t="shared" si="1"/>
        <v>115.80775911986102</v>
      </c>
      <c r="F5" s="31" t="str">
        <f t="shared" si="2"/>
        <v>...</v>
      </c>
    </row>
    <row r="6" spans="1:6" ht="12.75">
      <c r="A6" s="20">
        <v>3</v>
      </c>
      <c r="B6" s="21" t="s">
        <v>201</v>
      </c>
      <c r="C6" s="49">
        <f t="shared" si="0"/>
        <v>19.625</v>
      </c>
      <c r="D6" s="1">
        <v>102.3</v>
      </c>
      <c r="E6" s="50">
        <f t="shared" si="1"/>
        <v>101.91082802547771</v>
      </c>
      <c r="F6" s="31" t="str">
        <f t="shared" si="2"/>
        <v>...</v>
      </c>
    </row>
    <row r="7" spans="1:6" ht="12.75">
      <c r="A7" s="20">
        <v>4</v>
      </c>
      <c r="B7" s="21" t="s">
        <v>202</v>
      </c>
      <c r="C7" s="49">
        <f t="shared" si="0"/>
        <v>21.98</v>
      </c>
      <c r="D7" s="1">
        <v>91.2</v>
      </c>
      <c r="E7" s="50">
        <f t="shared" si="1"/>
        <v>90.99181073703367</v>
      </c>
      <c r="F7" s="31" t="str">
        <f t="shared" si="2"/>
        <v>...</v>
      </c>
    </row>
    <row r="8" spans="1:6" ht="12.75">
      <c r="A8" s="20">
        <v>5</v>
      </c>
      <c r="B8" s="21" t="s">
        <v>207</v>
      </c>
      <c r="C8" s="49">
        <f t="shared" si="0"/>
        <v>23.55</v>
      </c>
      <c r="D8" s="1">
        <v>85</v>
      </c>
      <c r="E8" s="50">
        <f t="shared" si="1"/>
        <v>84.92569002123142</v>
      </c>
      <c r="F8" s="31" t="str">
        <f t="shared" si="2"/>
        <v>...</v>
      </c>
    </row>
    <row r="9" spans="1:6" ht="12.75">
      <c r="A9" s="20">
        <v>6</v>
      </c>
      <c r="B9" s="21" t="s">
        <v>208</v>
      </c>
      <c r="C9" s="49">
        <f t="shared" si="0"/>
        <v>25.12</v>
      </c>
      <c r="D9" s="1">
        <v>79.9</v>
      </c>
      <c r="E9" s="50">
        <f t="shared" si="1"/>
        <v>79.61783439490445</v>
      </c>
      <c r="F9" s="31" t="str">
        <f t="shared" si="2"/>
        <v>...</v>
      </c>
    </row>
    <row r="10" spans="1:6" ht="12.75">
      <c r="A10" s="20">
        <v>7</v>
      </c>
      <c r="B10" s="21" t="s">
        <v>209</v>
      </c>
      <c r="C10" s="49">
        <f t="shared" si="0"/>
        <v>27.475</v>
      </c>
      <c r="D10" s="1">
        <v>73</v>
      </c>
      <c r="E10" s="50">
        <f t="shared" si="1"/>
        <v>72.79344858962693</v>
      </c>
      <c r="F10" s="31" t="str">
        <f t="shared" si="2"/>
        <v>...</v>
      </c>
    </row>
    <row r="11" spans="1:6" ht="12.75">
      <c r="A11" s="20">
        <v>8</v>
      </c>
      <c r="B11" s="21" t="s">
        <v>213</v>
      </c>
      <c r="C11" s="49">
        <f t="shared" si="0"/>
        <v>31.400000000000002</v>
      </c>
      <c r="D11" s="1">
        <v>63.9</v>
      </c>
      <c r="E11" s="50">
        <f t="shared" si="1"/>
        <v>63.69426751592356</v>
      </c>
      <c r="F11" s="31" t="str">
        <f t="shared" si="2"/>
        <v>...</v>
      </c>
    </row>
    <row r="12" spans="1:6" ht="12.75">
      <c r="A12" s="20">
        <v>9</v>
      </c>
      <c r="B12" s="21" t="s">
        <v>216</v>
      </c>
      <c r="C12" s="49">
        <f t="shared" si="0"/>
        <v>39.25</v>
      </c>
      <c r="D12" s="1">
        <v>51.1</v>
      </c>
      <c r="E12" s="50">
        <f t="shared" si="1"/>
        <v>50.955414012738856</v>
      </c>
      <c r="F12" s="31" t="str">
        <f t="shared" si="2"/>
        <v>...</v>
      </c>
    </row>
    <row r="13" spans="1:6" ht="12.75">
      <c r="A13" s="20">
        <v>10</v>
      </c>
      <c r="B13" s="21" t="s">
        <v>219</v>
      </c>
      <c r="C13" s="49">
        <f t="shared" si="0"/>
        <v>47.1</v>
      </c>
      <c r="D13" s="1">
        <v>42.7</v>
      </c>
      <c r="E13" s="50">
        <f t="shared" si="1"/>
        <v>42.46284501061571</v>
      </c>
      <c r="F13" s="31" t="str">
        <f t="shared" si="2"/>
        <v>...</v>
      </c>
    </row>
    <row r="14" spans="1:6" ht="12.75">
      <c r="A14" s="20">
        <v>11</v>
      </c>
      <c r="B14" s="21" t="s">
        <v>220</v>
      </c>
      <c r="C14" s="49">
        <f t="shared" si="0"/>
        <v>54.95</v>
      </c>
      <c r="D14" s="1">
        <v>36.6</v>
      </c>
      <c r="E14" s="50">
        <f t="shared" si="1"/>
        <v>36.39672429481347</v>
      </c>
      <c r="F14" s="31" t="str">
        <f t="shared" si="2"/>
        <v>...</v>
      </c>
    </row>
    <row r="15" spans="1:6" ht="12.75">
      <c r="A15" s="20">
        <v>12</v>
      </c>
      <c r="B15" s="21" t="s">
        <v>221</v>
      </c>
      <c r="C15" s="49">
        <f t="shared" si="0"/>
        <v>62.800000000000004</v>
      </c>
      <c r="D15" s="1">
        <v>32.1</v>
      </c>
      <c r="E15" s="50">
        <f t="shared" si="1"/>
        <v>31.84713375796178</v>
      </c>
      <c r="F15" s="31" t="str">
        <f t="shared" si="2"/>
        <v>...</v>
      </c>
    </row>
    <row r="16" spans="1:6" ht="12.75">
      <c r="A16" s="26">
        <v>13</v>
      </c>
      <c r="B16" s="85" t="s">
        <v>222</v>
      </c>
      <c r="C16" s="86">
        <f t="shared" si="0"/>
        <v>70.64999999999999</v>
      </c>
      <c r="D16" s="53">
        <v>28.5</v>
      </c>
      <c r="E16" s="87">
        <f t="shared" si="1"/>
        <v>28.308563340410473</v>
      </c>
      <c r="F16" s="29" t="str">
        <f t="shared" si="2"/>
        <v>...</v>
      </c>
    </row>
    <row r="17" spans="1:6" ht="12.75">
      <c r="A17" s="20">
        <v>14</v>
      </c>
      <c r="B17" s="21" t="s">
        <v>193</v>
      </c>
      <c r="C17" s="49">
        <f>-B17/1000*7850</f>
        <v>78.5</v>
      </c>
      <c r="D17" s="1">
        <v>25.7</v>
      </c>
      <c r="E17" s="50">
        <f>-1000/7850/B17*2000</f>
        <v>25.477707006369428</v>
      </c>
      <c r="F17" s="31" t="str">
        <f>IF(E17&gt;D17,"Ошибка!!!","...")</f>
        <v>...</v>
      </c>
    </row>
    <row r="18" spans="1:6" ht="12.75">
      <c r="A18" s="20">
        <v>15</v>
      </c>
      <c r="B18" s="21" t="s">
        <v>194</v>
      </c>
      <c r="C18" s="49">
        <f t="shared" si="0"/>
        <v>86.35</v>
      </c>
      <c r="D18" s="1">
        <v>23.4</v>
      </c>
      <c r="E18" s="50">
        <f t="shared" si="1"/>
        <v>23.161551823972207</v>
      </c>
      <c r="F18" s="31" t="str">
        <f t="shared" si="2"/>
        <v>...</v>
      </c>
    </row>
    <row r="19" spans="1:6" ht="12.75">
      <c r="A19" s="20">
        <v>16</v>
      </c>
      <c r="B19" s="21" t="s">
        <v>195</v>
      </c>
      <c r="C19" s="49">
        <f t="shared" si="0"/>
        <v>94.2</v>
      </c>
      <c r="D19" s="1">
        <v>21.5</v>
      </c>
      <c r="E19" s="50">
        <f t="shared" si="1"/>
        <v>21.231422505307854</v>
      </c>
      <c r="F19" s="31" t="str">
        <f t="shared" si="2"/>
        <v>...</v>
      </c>
    </row>
    <row r="20" spans="1:6" ht="12.75">
      <c r="A20" s="20">
        <v>17</v>
      </c>
      <c r="B20" s="21" t="s">
        <v>196</v>
      </c>
      <c r="C20" s="49">
        <f t="shared" si="0"/>
        <v>109.9</v>
      </c>
      <c r="D20" s="1">
        <v>18.4</v>
      </c>
      <c r="E20" s="50">
        <f t="shared" si="1"/>
        <v>18.198362147406733</v>
      </c>
      <c r="F20" s="31" t="str">
        <f t="shared" si="2"/>
        <v>...</v>
      </c>
    </row>
    <row r="21" spans="1:6" ht="12.75">
      <c r="A21" s="20">
        <v>18</v>
      </c>
      <c r="B21" s="21" t="s">
        <v>197</v>
      </c>
      <c r="C21" s="49">
        <f t="shared" si="0"/>
        <v>125.60000000000001</v>
      </c>
      <c r="D21" s="1">
        <v>16.2</v>
      </c>
      <c r="E21" s="50">
        <f t="shared" si="1"/>
        <v>15.92356687898089</v>
      </c>
      <c r="F21" s="31" t="str">
        <f t="shared" si="2"/>
        <v>...</v>
      </c>
    </row>
    <row r="22" spans="1:6" ht="12.75">
      <c r="A22" s="20">
        <v>19</v>
      </c>
      <c r="B22" s="21" t="s">
        <v>198</v>
      </c>
      <c r="C22" s="49">
        <f t="shared" si="0"/>
        <v>141.29999999999998</v>
      </c>
      <c r="D22" s="1">
        <v>14.4</v>
      </c>
      <c r="E22" s="50">
        <f t="shared" si="1"/>
        <v>14.154281670205236</v>
      </c>
      <c r="F22" s="31" t="str">
        <f t="shared" si="2"/>
        <v>...</v>
      </c>
    </row>
    <row r="23" spans="1:6" ht="12.75">
      <c r="A23" s="20">
        <v>20</v>
      </c>
      <c r="B23" s="21" t="s">
        <v>203</v>
      </c>
      <c r="C23" s="49">
        <f t="shared" si="0"/>
        <v>157</v>
      </c>
      <c r="D23" s="1">
        <v>13</v>
      </c>
      <c r="E23" s="50">
        <f t="shared" si="1"/>
        <v>12.738853503184714</v>
      </c>
      <c r="F23" s="31" t="str">
        <f t="shared" si="2"/>
        <v>...</v>
      </c>
    </row>
    <row r="24" spans="1:6" ht="12.75">
      <c r="A24" s="20">
        <v>21</v>
      </c>
      <c r="B24" s="21" t="s">
        <v>204</v>
      </c>
      <c r="C24" s="49">
        <f t="shared" si="0"/>
        <v>172.7</v>
      </c>
      <c r="D24" s="1">
        <v>11.8</v>
      </c>
      <c r="E24" s="50">
        <f t="shared" si="1"/>
        <v>11.580775911986104</v>
      </c>
      <c r="F24" s="31" t="str">
        <f t="shared" si="2"/>
        <v>...</v>
      </c>
    </row>
    <row r="25" spans="1:6" ht="12.75">
      <c r="A25" s="20">
        <v>22</v>
      </c>
      <c r="B25" s="21" t="s">
        <v>205</v>
      </c>
      <c r="C25" s="49">
        <f t="shared" si="0"/>
        <v>196.25</v>
      </c>
      <c r="D25" s="1">
        <v>10.4</v>
      </c>
      <c r="E25" s="50">
        <f t="shared" si="1"/>
        <v>10.19108280254777</v>
      </c>
      <c r="F25" s="31" t="str">
        <f t="shared" si="2"/>
        <v>...</v>
      </c>
    </row>
    <row r="26" spans="1:6" ht="12.75">
      <c r="A26" s="20">
        <v>23</v>
      </c>
      <c r="B26" s="21" t="s">
        <v>206</v>
      </c>
      <c r="C26" s="49">
        <f t="shared" si="0"/>
        <v>219.8</v>
      </c>
      <c r="D26" s="1">
        <v>9.4</v>
      </c>
      <c r="E26" s="50">
        <f t="shared" si="1"/>
        <v>9.099181073703367</v>
      </c>
      <c r="F26" s="31" t="str">
        <f t="shared" si="2"/>
        <v>...</v>
      </c>
    </row>
    <row r="27" spans="1:6" ht="12.75">
      <c r="A27" s="20">
        <v>24</v>
      </c>
      <c r="B27" s="21" t="s">
        <v>210</v>
      </c>
      <c r="C27" s="49">
        <f t="shared" si="0"/>
        <v>235.5</v>
      </c>
      <c r="D27" s="1">
        <v>8.7</v>
      </c>
      <c r="E27" s="50">
        <f t="shared" si="1"/>
        <v>8.492569002123142</v>
      </c>
      <c r="F27" s="31" t="str">
        <f t="shared" si="2"/>
        <v>...</v>
      </c>
    </row>
    <row r="28" spans="1:6" ht="12.75">
      <c r="A28" s="20">
        <v>25</v>
      </c>
      <c r="B28" s="21" t="s">
        <v>211</v>
      </c>
      <c r="C28" s="49">
        <f t="shared" si="0"/>
        <v>251.20000000000002</v>
      </c>
      <c r="D28" s="1">
        <v>8.2</v>
      </c>
      <c r="E28" s="50">
        <f t="shared" si="1"/>
        <v>7.961783439490445</v>
      </c>
      <c r="F28" s="31" t="str">
        <f t="shared" si="2"/>
        <v>...</v>
      </c>
    </row>
    <row r="29" spans="1:6" ht="12.75">
      <c r="A29" s="20">
        <v>26</v>
      </c>
      <c r="B29" s="21" t="s">
        <v>212</v>
      </c>
      <c r="C29" s="49">
        <f t="shared" si="0"/>
        <v>282.59999999999997</v>
      </c>
      <c r="D29" s="1">
        <v>7.3</v>
      </c>
      <c r="E29" s="50">
        <f t="shared" si="1"/>
        <v>7.077140835102618</v>
      </c>
      <c r="F29" s="31" t="str">
        <f t="shared" si="2"/>
        <v>...</v>
      </c>
    </row>
    <row r="30" spans="1:6" ht="12.75">
      <c r="A30" s="20">
        <v>27</v>
      </c>
      <c r="B30" s="21" t="s">
        <v>214</v>
      </c>
      <c r="C30" s="49">
        <f t="shared" si="0"/>
        <v>314</v>
      </c>
      <c r="D30" s="1">
        <v>6.6</v>
      </c>
      <c r="E30" s="50">
        <f t="shared" si="1"/>
        <v>6.369426751592357</v>
      </c>
      <c r="F30" s="31" t="str">
        <f t="shared" si="2"/>
        <v>...</v>
      </c>
    </row>
    <row r="31" spans="1:6" ht="12.75">
      <c r="A31" s="20">
        <v>28</v>
      </c>
      <c r="B31" s="21" t="s">
        <v>215</v>
      </c>
      <c r="C31" s="49">
        <f t="shared" si="0"/>
        <v>353.25</v>
      </c>
      <c r="D31" s="1">
        <v>5.9</v>
      </c>
      <c r="E31" s="50">
        <f t="shared" si="1"/>
        <v>5.661712668082095</v>
      </c>
      <c r="F31" s="31" t="str">
        <f t="shared" si="2"/>
        <v>...</v>
      </c>
    </row>
    <row r="32" spans="1:6" ht="12.75">
      <c r="A32" s="20">
        <v>29</v>
      </c>
      <c r="B32" s="21" t="s">
        <v>217</v>
      </c>
      <c r="C32" s="49">
        <f t="shared" si="0"/>
        <v>392.5</v>
      </c>
      <c r="D32" s="1">
        <v>5.4</v>
      </c>
      <c r="E32" s="50">
        <f t="shared" si="1"/>
        <v>5.095541401273885</v>
      </c>
      <c r="F32" s="31" t="str">
        <f t="shared" si="2"/>
        <v>...</v>
      </c>
    </row>
    <row r="33" spans="1:6" ht="12.75">
      <c r="A33" s="20">
        <v>30</v>
      </c>
      <c r="B33" s="21" t="s">
        <v>218</v>
      </c>
      <c r="C33" s="49">
        <f t="shared" si="0"/>
        <v>431.75</v>
      </c>
      <c r="D33" s="1">
        <v>4.9</v>
      </c>
      <c r="E33" s="50">
        <f>-1000/7850/B33*2000</f>
        <v>4.632310364794441</v>
      </c>
      <c r="F33" s="31" t="str">
        <f>IF(E33&gt;D33,"Ошибка!!!","...")</f>
        <v>...</v>
      </c>
    </row>
    <row r="34" spans="1:6" ht="12.75">
      <c r="A34" s="20">
        <v>31</v>
      </c>
      <c r="B34" s="99" t="s">
        <v>226</v>
      </c>
      <c r="C34" s="1">
        <v>15.7</v>
      </c>
      <c r="D34" s="1">
        <v>42.463</v>
      </c>
      <c r="E34" s="50"/>
      <c r="F34" s="31"/>
    </row>
    <row r="35" spans="1:6" ht="12.75">
      <c r="A35" s="20">
        <v>32</v>
      </c>
      <c r="B35" s="99" t="s">
        <v>227</v>
      </c>
      <c r="C35" s="1">
        <v>16.4</v>
      </c>
      <c r="D35" s="1">
        <v>42.463</v>
      </c>
      <c r="E35" s="50"/>
      <c r="F35" s="31"/>
    </row>
    <row r="36" spans="1:6" ht="12.75">
      <c r="A36" s="20">
        <v>33</v>
      </c>
      <c r="B36" s="99" t="s">
        <v>228</v>
      </c>
      <c r="C36" s="1">
        <v>20.9</v>
      </c>
      <c r="D36" s="1">
        <v>31.847</v>
      </c>
      <c r="E36" s="50"/>
      <c r="F36" s="31"/>
    </row>
    <row r="37" spans="1:6" ht="12.75">
      <c r="A37" s="20">
        <v>34</v>
      </c>
      <c r="B37" s="99" t="s">
        <v>229</v>
      </c>
      <c r="C37" s="1">
        <v>24.7</v>
      </c>
      <c r="D37" s="1">
        <v>25.478</v>
      </c>
      <c r="E37" s="50"/>
      <c r="F37" s="31"/>
    </row>
    <row r="38" spans="1:6" ht="12.75">
      <c r="A38" s="20">
        <v>35</v>
      </c>
      <c r="B38" s="99" t="s">
        <v>230</v>
      </c>
      <c r="C38" s="1">
        <v>17.3</v>
      </c>
      <c r="D38" s="1">
        <v>42.463</v>
      </c>
      <c r="E38" s="50"/>
      <c r="F38" s="31"/>
    </row>
    <row r="39" spans="1:6" ht="12.75">
      <c r="A39" s="20">
        <v>36</v>
      </c>
      <c r="B39" s="99" t="s">
        <v>231</v>
      </c>
      <c r="C39" s="1">
        <v>21.9</v>
      </c>
      <c r="D39" s="1">
        <v>31.847</v>
      </c>
      <c r="E39" s="50"/>
      <c r="F39" s="31"/>
    </row>
    <row r="40" spans="1:6" ht="12.75">
      <c r="A40" s="24">
        <v>37</v>
      </c>
      <c r="B40" s="100" t="s">
        <v>232</v>
      </c>
      <c r="C40" s="17">
        <v>26</v>
      </c>
      <c r="D40" s="17">
        <v>25.478</v>
      </c>
      <c r="E40" s="51"/>
      <c r="F40" s="34"/>
    </row>
    <row r="41" spans="1:3" ht="12.75">
      <c r="A41" s="47"/>
      <c r="B41" s="48"/>
      <c r="C41" s="5"/>
    </row>
    <row r="42" spans="1:3" ht="12.75">
      <c r="A42" s="47"/>
      <c r="B42" s="48"/>
      <c r="C42" s="5"/>
    </row>
  </sheetData>
  <autoFilter ref="A3:F40"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70"/>
  <sheetViews>
    <sheetView workbookViewId="0" topLeftCell="A1">
      <pane ySplit="3" topLeftCell="BM4" activePane="bottomLeft" state="frozen"/>
      <selection pane="topLeft" activeCell="A1" sqref="A1"/>
      <selection pane="bottomLeft" activeCell="J8" sqref="J8"/>
    </sheetView>
  </sheetViews>
  <sheetFormatPr defaultColWidth="9.140625" defaultRowHeight="12.75"/>
  <cols>
    <col min="1" max="1" width="5.8515625" style="0" customWidth="1"/>
    <col min="2" max="2" width="14.8515625" style="0" customWidth="1"/>
    <col min="6" max="6" width="15.00390625" style="0" customWidth="1"/>
  </cols>
  <sheetData>
    <row r="1" spans="1:6" ht="12.75">
      <c r="A1" s="108" t="s">
        <v>251</v>
      </c>
      <c r="B1" s="108"/>
      <c r="C1" s="108"/>
      <c r="D1" s="108"/>
      <c r="E1" s="108"/>
      <c r="F1" s="108"/>
    </row>
    <row r="2" spans="1:4" ht="12.75">
      <c r="A2" s="102" t="s">
        <v>252</v>
      </c>
      <c r="B2" s="52"/>
      <c r="C2" s="7"/>
      <c r="D2" s="7"/>
    </row>
    <row r="3" spans="1:6" ht="38.25">
      <c r="A3" s="109" t="s">
        <v>7</v>
      </c>
      <c r="B3" s="109" t="s">
        <v>8</v>
      </c>
      <c r="C3" s="109" t="s">
        <v>223</v>
      </c>
      <c r="D3" s="109" t="s">
        <v>224</v>
      </c>
      <c r="E3" s="109" t="s">
        <v>225</v>
      </c>
      <c r="F3" s="109" t="s">
        <v>240</v>
      </c>
    </row>
    <row r="4" spans="1:6" ht="12.75">
      <c r="A4" s="110">
        <v>1</v>
      </c>
      <c r="B4" s="111" t="str">
        <f>"тр.Ø"&amp;C4&amp;"*"&amp;D4</f>
        <v>тр.Ø83*4</v>
      </c>
      <c r="C4" s="112">
        <v>83</v>
      </c>
      <c r="D4" s="112">
        <v>4</v>
      </c>
      <c r="E4" s="53">
        <f aca="true" t="shared" si="0" ref="E4:E67">ROUND(PI()*D4*(C4-D4)*7850/1000/1000,4)</f>
        <v>7.793</v>
      </c>
      <c r="F4" s="29">
        <f>ROUND(1000/E4*PI()*C4/1000,4)</f>
        <v>33.4598</v>
      </c>
    </row>
    <row r="5" spans="1:6" ht="12.75">
      <c r="A5" s="9">
        <v>2</v>
      </c>
      <c r="B5" s="80" t="str">
        <f aca="true" t="shared" si="1" ref="B5:B68">"тр.Ø"&amp;C5&amp;"*"&amp;D5</f>
        <v>тр.Ø83*5</v>
      </c>
      <c r="C5" s="54">
        <v>83</v>
      </c>
      <c r="D5" s="54">
        <v>5</v>
      </c>
      <c r="E5" s="1">
        <f t="shared" si="0"/>
        <v>9.618</v>
      </c>
      <c r="F5" s="31">
        <f aca="true" t="shared" si="2" ref="F5:F68">ROUND(1000/E5*PI()*C5/1000,4)</f>
        <v>27.1109</v>
      </c>
    </row>
    <row r="6" spans="1:6" ht="12.75">
      <c r="A6" s="9">
        <v>3</v>
      </c>
      <c r="B6" s="80" t="str">
        <f t="shared" si="1"/>
        <v>тр.Ø83*6</v>
      </c>
      <c r="C6" s="54">
        <v>83</v>
      </c>
      <c r="D6" s="54">
        <v>6</v>
      </c>
      <c r="E6" s="1">
        <f t="shared" si="0"/>
        <v>11.3936</v>
      </c>
      <c r="F6" s="31">
        <f t="shared" si="2"/>
        <v>22.8858</v>
      </c>
    </row>
    <row r="7" spans="1:6" ht="12.75">
      <c r="A7" s="9">
        <v>4</v>
      </c>
      <c r="B7" s="80" t="str">
        <f t="shared" si="1"/>
        <v>тр.Ø83*7</v>
      </c>
      <c r="C7" s="54">
        <v>83</v>
      </c>
      <c r="D7" s="54">
        <v>7</v>
      </c>
      <c r="E7" s="1">
        <f t="shared" si="0"/>
        <v>13.1199</v>
      </c>
      <c r="F7" s="31">
        <f t="shared" si="2"/>
        <v>19.8746</v>
      </c>
    </row>
    <row r="8" spans="1:6" ht="12.75">
      <c r="A8" s="9">
        <v>5</v>
      </c>
      <c r="B8" s="80" t="str">
        <f t="shared" si="1"/>
        <v>тр.Ø83*8</v>
      </c>
      <c r="C8" s="54">
        <v>83</v>
      </c>
      <c r="D8" s="54">
        <v>8</v>
      </c>
      <c r="E8" s="1">
        <f t="shared" si="0"/>
        <v>14.7969</v>
      </c>
      <c r="F8" s="31">
        <f t="shared" si="2"/>
        <v>17.6221</v>
      </c>
    </row>
    <row r="9" spans="1:6" ht="12.75">
      <c r="A9" s="9">
        <v>6</v>
      </c>
      <c r="B9" s="80" t="str">
        <f t="shared" si="1"/>
        <v>тр.Ø83*9</v>
      </c>
      <c r="C9" s="54">
        <v>83</v>
      </c>
      <c r="D9" s="54">
        <v>9</v>
      </c>
      <c r="E9" s="1">
        <f t="shared" si="0"/>
        <v>16.4246</v>
      </c>
      <c r="F9" s="31">
        <f t="shared" si="2"/>
        <v>15.8757</v>
      </c>
    </row>
    <row r="10" spans="1:6" ht="12.75">
      <c r="A10" s="9">
        <v>7</v>
      </c>
      <c r="B10" s="80" t="str">
        <f t="shared" si="1"/>
        <v>тр.Ø83*10</v>
      </c>
      <c r="C10" s="54">
        <v>83</v>
      </c>
      <c r="D10" s="54">
        <v>10</v>
      </c>
      <c r="E10" s="1">
        <f t="shared" si="0"/>
        <v>18.0029</v>
      </c>
      <c r="F10" s="31">
        <f t="shared" si="2"/>
        <v>14.4839</v>
      </c>
    </row>
    <row r="11" spans="1:6" ht="12.75">
      <c r="A11" s="9">
        <v>8</v>
      </c>
      <c r="B11" s="80" t="str">
        <f t="shared" si="1"/>
        <v>тр.Ø83*12</v>
      </c>
      <c r="C11" s="54">
        <v>83</v>
      </c>
      <c r="D11" s="54">
        <v>12</v>
      </c>
      <c r="E11" s="1">
        <f t="shared" si="0"/>
        <v>21.0116</v>
      </c>
      <c r="F11" s="31">
        <f t="shared" si="2"/>
        <v>12.4099</v>
      </c>
    </row>
    <row r="12" spans="1:6" ht="12.75">
      <c r="A12" s="9">
        <v>9</v>
      </c>
      <c r="B12" s="80" t="str">
        <f t="shared" si="1"/>
        <v>тр.Ø83*14</v>
      </c>
      <c r="C12" s="54">
        <v>83</v>
      </c>
      <c r="D12" s="54">
        <v>14</v>
      </c>
      <c r="E12" s="1">
        <f t="shared" si="0"/>
        <v>23.823</v>
      </c>
      <c r="F12" s="31">
        <f t="shared" si="2"/>
        <v>10.9454</v>
      </c>
    </row>
    <row r="13" spans="1:6" ht="12.75">
      <c r="A13" s="9">
        <v>10</v>
      </c>
      <c r="B13" s="80" t="str">
        <f t="shared" si="1"/>
        <v>тр.Ø83*16</v>
      </c>
      <c r="C13" s="54">
        <v>83</v>
      </c>
      <c r="D13" s="54">
        <v>16</v>
      </c>
      <c r="E13" s="1">
        <f t="shared" si="0"/>
        <v>26.4371</v>
      </c>
      <c r="F13" s="31">
        <f t="shared" si="2"/>
        <v>9.8631</v>
      </c>
    </row>
    <row r="14" spans="1:6" ht="12.75">
      <c r="A14" s="9">
        <v>11</v>
      </c>
      <c r="B14" s="80" t="str">
        <f t="shared" si="1"/>
        <v>тр.Ø83*17</v>
      </c>
      <c r="C14" s="54">
        <v>83</v>
      </c>
      <c r="D14" s="54">
        <v>17</v>
      </c>
      <c r="E14" s="1">
        <f t="shared" si="0"/>
        <v>27.6702</v>
      </c>
      <c r="F14" s="31">
        <f t="shared" si="2"/>
        <v>9.4236</v>
      </c>
    </row>
    <row r="15" spans="1:6" ht="12.75">
      <c r="A15" s="9">
        <v>12</v>
      </c>
      <c r="B15" s="80" t="str">
        <f t="shared" si="1"/>
        <v>тр.Ø83*18</v>
      </c>
      <c r="C15" s="54">
        <v>83</v>
      </c>
      <c r="D15" s="54">
        <v>18</v>
      </c>
      <c r="E15" s="1">
        <f t="shared" si="0"/>
        <v>28.854</v>
      </c>
      <c r="F15" s="31">
        <f t="shared" si="2"/>
        <v>9.037</v>
      </c>
    </row>
    <row r="16" spans="1:6" ht="12.75">
      <c r="A16" s="9">
        <v>13</v>
      </c>
      <c r="B16" s="80" t="str">
        <f t="shared" si="1"/>
        <v>тр.Ø89*4</v>
      </c>
      <c r="C16" s="54">
        <v>89</v>
      </c>
      <c r="D16" s="54">
        <v>4</v>
      </c>
      <c r="E16" s="1">
        <f t="shared" si="0"/>
        <v>8.3849</v>
      </c>
      <c r="F16" s="31">
        <f t="shared" si="2"/>
        <v>33.3459</v>
      </c>
    </row>
    <row r="17" spans="1:6" ht="12.75">
      <c r="A17" s="9">
        <v>14</v>
      </c>
      <c r="B17" s="80" t="str">
        <f t="shared" si="1"/>
        <v>тр.Ø89*5</v>
      </c>
      <c r="C17" s="54">
        <v>89</v>
      </c>
      <c r="D17" s="54">
        <v>5</v>
      </c>
      <c r="E17" s="1">
        <f t="shared" si="0"/>
        <v>10.3578</v>
      </c>
      <c r="F17" s="31">
        <f t="shared" si="2"/>
        <v>26.9943</v>
      </c>
    </row>
    <row r="18" spans="1:6" ht="12.75">
      <c r="A18" s="9">
        <v>15</v>
      </c>
      <c r="B18" s="80" t="str">
        <f t="shared" si="1"/>
        <v>тр.Ø89*6</v>
      </c>
      <c r="C18" s="54">
        <v>89</v>
      </c>
      <c r="D18" s="54">
        <v>6</v>
      </c>
      <c r="E18" s="1">
        <f t="shared" si="0"/>
        <v>12.2814</v>
      </c>
      <c r="F18" s="31">
        <f t="shared" si="2"/>
        <v>22.7663</v>
      </c>
    </row>
    <row r="19" spans="1:6" ht="12.75">
      <c r="A19" s="9">
        <v>16</v>
      </c>
      <c r="B19" s="80" t="str">
        <f t="shared" si="1"/>
        <v>тр.Ø89*7</v>
      </c>
      <c r="C19" s="54">
        <v>89</v>
      </c>
      <c r="D19" s="54">
        <v>7</v>
      </c>
      <c r="E19" s="1">
        <f t="shared" si="0"/>
        <v>14.1557</v>
      </c>
      <c r="F19" s="31">
        <f t="shared" si="2"/>
        <v>19.7519</v>
      </c>
    </row>
    <row r="20" spans="1:6" ht="12.75">
      <c r="A20" s="9">
        <v>17</v>
      </c>
      <c r="B20" s="80" t="str">
        <f t="shared" si="1"/>
        <v>тр.Ø89*8</v>
      </c>
      <c r="C20" s="54">
        <v>89</v>
      </c>
      <c r="D20" s="54">
        <v>8</v>
      </c>
      <c r="E20" s="1">
        <f t="shared" si="0"/>
        <v>15.9807</v>
      </c>
      <c r="F20" s="31">
        <f t="shared" si="2"/>
        <v>17.4962</v>
      </c>
    </row>
    <row r="21" spans="1:6" ht="12.75">
      <c r="A21" s="9">
        <v>18</v>
      </c>
      <c r="B21" s="80" t="str">
        <f t="shared" si="1"/>
        <v>тр.Ø89*9</v>
      </c>
      <c r="C21" s="54">
        <v>89</v>
      </c>
      <c r="D21" s="54">
        <v>9</v>
      </c>
      <c r="E21" s="1">
        <f t="shared" si="0"/>
        <v>17.7563</v>
      </c>
      <c r="F21" s="31">
        <f t="shared" si="2"/>
        <v>15.7466</v>
      </c>
    </row>
    <row r="22" spans="1:6" ht="12.75">
      <c r="A22" s="9">
        <v>19</v>
      </c>
      <c r="B22" s="80" t="str">
        <f t="shared" si="1"/>
        <v>тр.Ø89*10</v>
      </c>
      <c r="C22" s="54">
        <v>89</v>
      </c>
      <c r="D22" s="54">
        <v>10</v>
      </c>
      <c r="E22" s="1">
        <f t="shared" si="0"/>
        <v>19.4826</v>
      </c>
      <c r="F22" s="31">
        <f t="shared" si="2"/>
        <v>14.3514</v>
      </c>
    </row>
    <row r="23" spans="1:6" ht="12.75">
      <c r="A23" s="9">
        <v>20</v>
      </c>
      <c r="B23" s="80" t="str">
        <f t="shared" si="1"/>
        <v>тр.Ø89*12</v>
      </c>
      <c r="C23" s="54">
        <v>89</v>
      </c>
      <c r="D23" s="54">
        <v>12</v>
      </c>
      <c r="E23" s="1">
        <f t="shared" si="0"/>
        <v>22.7872</v>
      </c>
      <c r="F23" s="31">
        <f t="shared" si="2"/>
        <v>12.2701</v>
      </c>
    </row>
    <row r="24" spans="1:6" ht="12.75">
      <c r="A24" s="9">
        <v>21</v>
      </c>
      <c r="B24" s="80" t="str">
        <f t="shared" si="1"/>
        <v>тр.Ø89*14</v>
      </c>
      <c r="C24" s="54">
        <v>89</v>
      </c>
      <c r="D24" s="54">
        <v>14</v>
      </c>
      <c r="E24" s="1">
        <f t="shared" si="0"/>
        <v>25.8946</v>
      </c>
      <c r="F24" s="31">
        <f t="shared" si="2"/>
        <v>10.7977</v>
      </c>
    </row>
    <row r="25" spans="1:6" ht="12.75">
      <c r="A25" s="9">
        <v>22</v>
      </c>
      <c r="B25" s="80" t="str">
        <f t="shared" si="1"/>
        <v>тр.Ø89*16</v>
      </c>
      <c r="C25" s="54">
        <v>89</v>
      </c>
      <c r="D25" s="54">
        <v>16</v>
      </c>
      <c r="E25" s="1">
        <f t="shared" si="0"/>
        <v>28.8046</v>
      </c>
      <c r="F25" s="31">
        <f t="shared" si="2"/>
        <v>9.7068</v>
      </c>
    </row>
    <row r="26" spans="1:6" ht="12.75">
      <c r="A26" s="9">
        <v>23</v>
      </c>
      <c r="B26" s="80" t="str">
        <f t="shared" si="1"/>
        <v>тр.Ø95*4</v>
      </c>
      <c r="C26" s="54">
        <v>95</v>
      </c>
      <c r="D26" s="54">
        <v>4</v>
      </c>
      <c r="E26" s="1">
        <f t="shared" si="0"/>
        <v>8.9768</v>
      </c>
      <c r="F26" s="31">
        <f t="shared" si="2"/>
        <v>33.247</v>
      </c>
    </row>
    <row r="27" spans="1:6" ht="12.75">
      <c r="A27" s="9">
        <v>24</v>
      </c>
      <c r="B27" s="80" t="str">
        <f t="shared" si="1"/>
        <v>тр.Ø95*5</v>
      </c>
      <c r="C27" s="54">
        <v>95</v>
      </c>
      <c r="D27" s="54">
        <v>5</v>
      </c>
      <c r="E27" s="1">
        <f t="shared" si="0"/>
        <v>11.0977</v>
      </c>
      <c r="F27" s="31">
        <f t="shared" si="2"/>
        <v>26.8931</v>
      </c>
    </row>
    <row r="28" spans="1:6" ht="12.75">
      <c r="A28" s="9">
        <v>25</v>
      </c>
      <c r="B28" s="80" t="str">
        <f t="shared" si="1"/>
        <v>тр.Ø95*6</v>
      </c>
      <c r="C28" s="54">
        <v>95</v>
      </c>
      <c r="D28" s="54">
        <v>6</v>
      </c>
      <c r="E28" s="1">
        <f t="shared" si="0"/>
        <v>13.1692</v>
      </c>
      <c r="F28" s="31">
        <f t="shared" si="2"/>
        <v>22.6628</v>
      </c>
    </row>
    <row r="29" spans="1:6" ht="12.75">
      <c r="A29" s="9">
        <v>26</v>
      </c>
      <c r="B29" s="80" t="str">
        <f t="shared" si="1"/>
        <v>тр.Ø95*7</v>
      </c>
      <c r="C29" s="54">
        <v>95</v>
      </c>
      <c r="D29" s="54">
        <v>7</v>
      </c>
      <c r="E29" s="1">
        <f t="shared" si="0"/>
        <v>15.1915</v>
      </c>
      <c r="F29" s="31">
        <f t="shared" si="2"/>
        <v>19.6459</v>
      </c>
    </row>
    <row r="30" spans="1:6" ht="12.75">
      <c r="A30" s="9">
        <v>27</v>
      </c>
      <c r="B30" s="80" t="str">
        <f t="shared" si="1"/>
        <v>тр.Ø95*8</v>
      </c>
      <c r="C30" s="54">
        <v>95</v>
      </c>
      <c r="D30" s="54">
        <v>8</v>
      </c>
      <c r="E30" s="1">
        <f t="shared" si="0"/>
        <v>17.1644</v>
      </c>
      <c r="F30" s="31">
        <f t="shared" si="2"/>
        <v>17.3878</v>
      </c>
    </row>
    <row r="31" spans="1:6" ht="12.75">
      <c r="A31" s="9">
        <v>28</v>
      </c>
      <c r="B31" s="80" t="str">
        <f t="shared" si="1"/>
        <v>тр.Ø95*9</v>
      </c>
      <c r="C31" s="54">
        <v>95</v>
      </c>
      <c r="D31" s="54">
        <v>9</v>
      </c>
      <c r="E31" s="1">
        <f t="shared" si="0"/>
        <v>19.088</v>
      </c>
      <c r="F31" s="31">
        <f t="shared" si="2"/>
        <v>15.6355</v>
      </c>
    </row>
    <row r="32" spans="1:6" ht="12.75">
      <c r="A32" s="9">
        <v>29</v>
      </c>
      <c r="B32" s="80" t="str">
        <f t="shared" si="1"/>
        <v>тр.Ø95*10</v>
      </c>
      <c r="C32" s="54">
        <v>95</v>
      </c>
      <c r="D32" s="54">
        <v>10</v>
      </c>
      <c r="E32" s="1">
        <f t="shared" si="0"/>
        <v>20.9623</v>
      </c>
      <c r="F32" s="31">
        <f t="shared" si="2"/>
        <v>14.2375</v>
      </c>
    </row>
    <row r="33" spans="1:6" ht="12.75">
      <c r="A33" s="9">
        <v>30</v>
      </c>
      <c r="B33" s="80" t="str">
        <f t="shared" si="1"/>
        <v>тр.Ø95*12</v>
      </c>
      <c r="C33" s="54">
        <v>95</v>
      </c>
      <c r="D33" s="54">
        <v>12</v>
      </c>
      <c r="E33" s="1">
        <f t="shared" si="0"/>
        <v>24.5629</v>
      </c>
      <c r="F33" s="31">
        <f t="shared" si="2"/>
        <v>12.1505</v>
      </c>
    </row>
    <row r="34" spans="1:6" ht="12.75">
      <c r="A34" s="9">
        <v>31</v>
      </c>
      <c r="B34" s="80" t="str">
        <f t="shared" si="1"/>
        <v>тр.Ø95*14</v>
      </c>
      <c r="C34" s="54">
        <v>95</v>
      </c>
      <c r="D34" s="54">
        <v>14</v>
      </c>
      <c r="E34" s="1">
        <f t="shared" si="0"/>
        <v>27.9661</v>
      </c>
      <c r="F34" s="31">
        <f t="shared" si="2"/>
        <v>10.6719</v>
      </c>
    </row>
    <row r="35" spans="1:6" ht="12.75">
      <c r="A35" s="9">
        <v>32</v>
      </c>
      <c r="B35" s="80" t="str">
        <f t="shared" si="1"/>
        <v>тр.Ø95*16</v>
      </c>
      <c r="C35" s="54">
        <v>95</v>
      </c>
      <c r="D35" s="54">
        <v>16</v>
      </c>
      <c r="E35" s="1">
        <f t="shared" si="0"/>
        <v>31.1721</v>
      </c>
      <c r="F35" s="31">
        <f t="shared" si="2"/>
        <v>9.5743</v>
      </c>
    </row>
    <row r="36" spans="1:6" ht="12.75">
      <c r="A36" s="9">
        <v>33</v>
      </c>
      <c r="B36" s="80" t="str">
        <f t="shared" si="1"/>
        <v>тр.Ø102*4</v>
      </c>
      <c r="C36" s="54">
        <v>102</v>
      </c>
      <c r="D36" s="54">
        <v>4</v>
      </c>
      <c r="E36" s="1">
        <f t="shared" si="0"/>
        <v>9.6673</v>
      </c>
      <c r="F36" s="31">
        <f t="shared" si="2"/>
        <v>33.147</v>
      </c>
    </row>
    <row r="37" spans="1:6" ht="12.75">
      <c r="A37" s="9">
        <v>34</v>
      </c>
      <c r="B37" s="80" t="str">
        <f t="shared" si="1"/>
        <v>тр.Ø102*5</v>
      </c>
      <c r="C37" s="54">
        <v>102</v>
      </c>
      <c r="D37" s="54">
        <v>5</v>
      </c>
      <c r="E37" s="1">
        <f t="shared" si="0"/>
        <v>11.9608</v>
      </c>
      <c r="F37" s="31">
        <f t="shared" si="2"/>
        <v>26.7911</v>
      </c>
    </row>
    <row r="38" spans="1:6" ht="12.75">
      <c r="A38" s="9">
        <v>35</v>
      </c>
      <c r="B38" s="80" t="str">
        <f t="shared" si="1"/>
        <v>тр.Ø102*6</v>
      </c>
      <c r="C38" s="54">
        <v>102</v>
      </c>
      <c r="D38" s="54">
        <v>6</v>
      </c>
      <c r="E38" s="1">
        <f t="shared" si="0"/>
        <v>14.205</v>
      </c>
      <c r="F38" s="31">
        <f t="shared" si="2"/>
        <v>22.5584</v>
      </c>
    </row>
    <row r="39" spans="1:6" ht="12.75">
      <c r="A39" s="9">
        <v>36</v>
      </c>
      <c r="B39" s="80" t="str">
        <f t="shared" si="1"/>
        <v>тр.Ø102*7</v>
      </c>
      <c r="C39" s="54">
        <v>102</v>
      </c>
      <c r="D39" s="54">
        <v>7</v>
      </c>
      <c r="E39" s="1">
        <f t="shared" si="0"/>
        <v>16.3999</v>
      </c>
      <c r="F39" s="31">
        <f t="shared" si="2"/>
        <v>19.5393</v>
      </c>
    </row>
    <row r="40" spans="1:6" ht="12.75">
      <c r="A40" s="9">
        <v>37</v>
      </c>
      <c r="B40" s="80" t="str">
        <f t="shared" si="1"/>
        <v>тр.Ø102*8</v>
      </c>
      <c r="C40" s="54">
        <v>102</v>
      </c>
      <c r="D40" s="54">
        <v>8</v>
      </c>
      <c r="E40" s="1">
        <f t="shared" si="0"/>
        <v>18.5454</v>
      </c>
      <c r="F40" s="31">
        <f t="shared" si="2"/>
        <v>17.2788</v>
      </c>
    </row>
    <row r="41" spans="1:6" ht="12.75">
      <c r="A41" s="9">
        <v>38</v>
      </c>
      <c r="B41" s="80" t="str">
        <f t="shared" si="1"/>
        <v>тр.Ø102*9</v>
      </c>
      <c r="C41" s="54">
        <v>102</v>
      </c>
      <c r="D41" s="54">
        <v>9</v>
      </c>
      <c r="E41" s="1">
        <f t="shared" si="0"/>
        <v>20.6417</v>
      </c>
      <c r="F41" s="31">
        <f t="shared" si="2"/>
        <v>15.524</v>
      </c>
    </row>
    <row r="42" spans="1:6" ht="12.75">
      <c r="A42" s="9">
        <v>39</v>
      </c>
      <c r="B42" s="80" t="str">
        <f t="shared" si="1"/>
        <v>тр.Ø102*10</v>
      </c>
      <c r="C42" s="54">
        <v>102</v>
      </c>
      <c r="D42" s="54">
        <v>10</v>
      </c>
      <c r="E42" s="1">
        <f t="shared" si="0"/>
        <v>22.6886</v>
      </c>
      <c r="F42" s="31">
        <f t="shared" si="2"/>
        <v>14.1235</v>
      </c>
    </row>
    <row r="43" spans="1:6" ht="12.75">
      <c r="A43" s="9">
        <v>40</v>
      </c>
      <c r="B43" s="80" t="str">
        <f t="shared" si="1"/>
        <v>тр.Ø102*12</v>
      </c>
      <c r="C43" s="54">
        <v>102</v>
      </c>
      <c r="D43" s="54">
        <v>12</v>
      </c>
      <c r="E43" s="1">
        <f t="shared" si="0"/>
        <v>26.6344</v>
      </c>
      <c r="F43" s="31">
        <f t="shared" si="2"/>
        <v>12.0311</v>
      </c>
    </row>
    <row r="44" spans="1:6" ht="12.75">
      <c r="A44" s="9">
        <v>41</v>
      </c>
      <c r="B44" s="80" t="str">
        <f t="shared" si="1"/>
        <v>тр.Ø102*14</v>
      </c>
      <c r="C44" s="54">
        <v>102</v>
      </c>
      <c r="D44" s="54">
        <v>14</v>
      </c>
      <c r="E44" s="1">
        <f t="shared" si="0"/>
        <v>30.383</v>
      </c>
      <c r="F44" s="31">
        <f t="shared" si="2"/>
        <v>10.5468</v>
      </c>
    </row>
    <row r="45" spans="1:6" ht="12.75">
      <c r="A45" s="9">
        <v>42</v>
      </c>
      <c r="B45" s="80" t="str">
        <f t="shared" si="1"/>
        <v>тр.Ø102*16</v>
      </c>
      <c r="C45" s="54">
        <v>102</v>
      </c>
      <c r="D45" s="54">
        <v>16</v>
      </c>
      <c r="E45" s="1">
        <f t="shared" si="0"/>
        <v>33.9342</v>
      </c>
      <c r="F45" s="31">
        <f t="shared" si="2"/>
        <v>9.4431</v>
      </c>
    </row>
    <row r="46" spans="1:6" ht="12.75">
      <c r="A46" s="9">
        <v>43</v>
      </c>
      <c r="B46" s="80" t="str">
        <f t="shared" si="1"/>
        <v>тр.Ø108*4</v>
      </c>
      <c r="C46" s="54">
        <v>108</v>
      </c>
      <c r="D46" s="54">
        <v>4</v>
      </c>
      <c r="E46" s="1">
        <f t="shared" si="0"/>
        <v>10.2592</v>
      </c>
      <c r="F46" s="31">
        <f t="shared" si="2"/>
        <v>33.072</v>
      </c>
    </row>
    <row r="47" spans="1:6" ht="12.75">
      <c r="A47" s="9">
        <v>44</v>
      </c>
      <c r="B47" s="80" t="str">
        <f t="shared" si="1"/>
        <v>тр.Ø108*5</v>
      </c>
      <c r="C47" s="54">
        <v>108</v>
      </c>
      <c r="D47" s="54">
        <v>5</v>
      </c>
      <c r="E47" s="1">
        <f t="shared" si="0"/>
        <v>12.7007</v>
      </c>
      <c r="F47" s="31">
        <f t="shared" si="2"/>
        <v>26.7144</v>
      </c>
    </row>
    <row r="48" spans="1:6" ht="12.75">
      <c r="A48" s="9">
        <v>45</v>
      </c>
      <c r="B48" s="80" t="str">
        <f t="shared" si="1"/>
        <v>тр.Ø108*6</v>
      </c>
      <c r="C48" s="54">
        <v>108</v>
      </c>
      <c r="D48" s="54">
        <v>6</v>
      </c>
      <c r="E48" s="1">
        <f t="shared" si="0"/>
        <v>15.0928</v>
      </c>
      <c r="F48" s="31">
        <f t="shared" si="2"/>
        <v>22.4804</v>
      </c>
    </row>
    <row r="49" spans="1:6" ht="12.75">
      <c r="A49" s="9">
        <v>46</v>
      </c>
      <c r="B49" s="80" t="str">
        <f t="shared" si="1"/>
        <v>тр.Ø108*7</v>
      </c>
      <c r="C49" s="54">
        <v>108</v>
      </c>
      <c r="D49" s="54">
        <v>7</v>
      </c>
      <c r="E49" s="1">
        <f t="shared" si="0"/>
        <v>17.4357</v>
      </c>
      <c r="F49" s="31">
        <f t="shared" si="2"/>
        <v>19.4596</v>
      </c>
    </row>
    <row r="50" spans="1:6" ht="12.75">
      <c r="A50" s="9">
        <v>47</v>
      </c>
      <c r="B50" s="80" t="str">
        <f t="shared" si="1"/>
        <v>тр.Ø108*8</v>
      </c>
      <c r="C50" s="54">
        <v>108</v>
      </c>
      <c r="D50" s="54">
        <v>8</v>
      </c>
      <c r="E50" s="1">
        <f t="shared" si="0"/>
        <v>19.7292</v>
      </c>
      <c r="F50" s="31">
        <f t="shared" si="2"/>
        <v>17.1975</v>
      </c>
    </row>
    <row r="51" spans="1:6" ht="12.75">
      <c r="A51" s="9">
        <v>48</v>
      </c>
      <c r="B51" s="80" t="str">
        <f t="shared" si="1"/>
        <v>тр.Ø108*9</v>
      </c>
      <c r="C51" s="54">
        <v>108</v>
      </c>
      <c r="D51" s="54">
        <v>9</v>
      </c>
      <c r="E51" s="1">
        <f t="shared" si="0"/>
        <v>21.9734</v>
      </c>
      <c r="F51" s="31">
        <f t="shared" si="2"/>
        <v>15.441</v>
      </c>
    </row>
    <row r="52" spans="1:6" ht="12.75">
      <c r="A52" s="9">
        <v>49</v>
      </c>
      <c r="B52" s="80" t="str">
        <f t="shared" si="1"/>
        <v>тр.Ø108*10</v>
      </c>
      <c r="C52" s="54">
        <v>108</v>
      </c>
      <c r="D52" s="54">
        <v>10</v>
      </c>
      <c r="E52" s="1">
        <f t="shared" si="0"/>
        <v>24.1683</v>
      </c>
      <c r="F52" s="31">
        <f t="shared" si="2"/>
        <v>14.0387</v>
      </c>
    </row>
    <row r="53" spans="1:6" ht="12.75">
      <c r="A53" s="9">
        <v>50</v>
      </c>
      <c r="B53" s="80" t="str">
        <f t="shared" si="1"/>
        <v>тр.Ø108*12</v>
      </c>
      <c r="C53" s="54">
        <v>108</v>
      </c>
      <c r="D53" s="54">
        <v>12</v>
      </c>
      <c r="E53" s="1">
        <f t="shared" si="0"/>
        <v>28.4101</v>
      </c>
      <c r="F53" s="31">
        <f t="shared" si="2"/>
        <v>11.9427</v>
      </c>
    </row>
    <row r="54" spans="1:6" ht="12.75">
      <c r="A54" s="9">
        <v>51</v>
      </c>
      <c r="B54" s="80" t="str">
        <f t="shared" si="1"/>
        <v>тр.Ø108*14</v>
      </c>
      <c r="C54" s="54">
        <v>108</v>
      </c>
      <c r="D54" s="54">
        <v>14</v>
      </c>
      <c r="E54" s="1">
        <f t="shared" si="0"/>
        <v>32.4545</v>
      </c>
      <c r="F54" s="31">
        <f t="shared" si="2"/>
        <v>10.4544</v>
      </c>
    </row>
    <row r="55" spans="1:6" ht="12.75">
      <c r="A55" s="9">
        <v>52</v>
      </c>
      <c r="B55" s="80" t="str">
        <f t="shared" si="1"/>
        <v>тр.Ø108*16</v>
      </c>
      <c r="C55" s="54">
        <v>108</v>
      </c>
      <c r="D55" s="54">
        <v>16</v>
      </c>
      <c r="E55" s="1">
        <f t="shared" si="0"/>
        <v>36.3017</v>
      </c>
      <c r="F55" s="31">
        <f t="shared" si="2"/>
        <v>9.3464</v>
      </c>
    </row>
    <row r="56" spans="1:6" ht="12.75">
      <c r="A56" s="9">
        <v>53</v>
      </c>
      <c r="B56" s="80" t="str">
        <f t="shared" si="1"/>
        <v>тр.Ø108*17</v>
      </c>
      <c r="C56" s="54">
        <v>108</v>
      </c>
      <c r="D56" s="54">
        <v>17</v>
      </c>
      <c r="E56" s="1">
        <f t="shared" si="0"/>
        <v>38.1513</v>
      </c>
      <c r="F56" s="31">
        <f t="shared" si="2"/>
        <v>8.8933</v>
      </c>
    </row>
    <row r="57" spans="1:6" ht="12.75">
      <c r="A57" s="9">
        <v>54</v>
      </c>
      <c r="B57" s="80" t="str">
        <f t="shared" si="1"/>
        <v>тр.Ø108*18</v>
      </c>
      <c r="C57" s="54">
        <v>108</v>
      </c>
      <c r="D57" s="54">
        <v>18</v>
      </c>
      <c r="E57" s="1">
        <f t="shared" si="0"/>
        <v>39.9516</v>
      </c>
      <c r="F57" s="31">
        <f t="shared" si="2"/>
        <v>8.4926</v>
      </c>
    </row>
    <row r="58" spans="1:6" ht="12.75">
      <c r="A58" s="9">
        <v>55</v>
      </c>
      <c r="B58" s="80" t="str">
        <f t="shared" si="1"/>
        <v>тр.Ø108*20</v>
      </c>
      <c r="C58" s="54">
        <v>108</v>
      </c>
      <c r="D58" s="54">
        <v>20</v>
      </c>
      <c r="E58" s="1">
        <f t="shared" si="0"/>
        <v>43.4042</v>
      </c>
      <c r="F58" s="31">
        <f t="shared" si="2"/>
        <v>7.817</v>
      </c>
    </row>
    <row r="59" spans="1:6" ht="12.75">
      <c r="A59" s="9">
        <v>56</v>
      </c>
      <c r="B59" s="80" t="str">
        <f t="shared" si="1"/>
        <v>тр.Ø114*4</v>
      </c>
      <c r="C59" s="54">
        <v>114</v>
      </c>
      <c r="D59" s="54">
        <v>4</v>
      </c>
      <c r="E59" s="1">
        <f t="shared" si="0"/>
        <v>10.8511</v>
      </c>
      <c r="F59" s="31">
        <f t="shared" si="2"/>
        <v>33.0051</v>
      </c>
    </row>
    <row r="60" spans="1:6" ht="12.75">
      <c r="A60" s="9">
        <v>57</v>
      </c>
      <c r="B60" s="80" t="str">
        <f t="shared" si="1"/>
        <v>тр.Ø114*5</v>
      </c>
      <c r="C60" s="54">
        <v>114</v>
      </c>
      <c r="D60" s="54">
        <v>5</v>
      </c>
      <c r="E60" s="1">
        <f t="shared" si="0"/>
        <v>13.4405</v>
      </c>
      <c r="F60" s="31">
        <f t="shared" si="2"/>
        <v>26.6464</v>
      </c>
    </row>
    <row r="61" spans="1:6" ht="12.75">
      <c r="A61" s="9">
        <v>58</v>
      </c>
      <c r="B61" s="80" t="str">
        <f t="shared" si="1"/>
        <v>тр.Ø114*6</v>
      </c>
      <c r="C61" s="54">
        <v>114</v>
      </c>
      <c r="D61" s="54">
        <v>6</v>
      </c>
      <c r="E61" s="1">
        <f t="shared" si="0"/>
        <v>15.9807</v>
      </c>
      <c r="F61" s="31">
        <f t="shared" si="2"/>
        <v>22.4109</v>
      </c>
    </row>
    <row r="62" spans="1:6" ht="12.75">
      <c r="A62" s="9">
        <v>59</v>
      </c>
      <c r="B62" s="80" t="str">
        <f t="shared" si="1"/>
        <v>тр.Ø114*7</v>
      </c>
      <c r="C62" s="54">
        <v>114</v>
      </c>
      <c r="D62" s="54">
        <v>7</v>
      </c>
      <c r="E62" s="1">
        <f t="shared" si="0"/>
        <v>18.4715</v>
      </c>
      <c r="F62" s="31">
        <f t="shared" si="2"/>
        <v>19.3889</v>
      </c>
    </row>
    <row r="63" spans="1:6" ht="12.75">
      <c r="A63" s="9">
        <v>60</v>
      </c>
      <c r="B63" s="80" t="str">
        <f t="shared" si="1"/>
        <v>тр.Ø114*8</v>
      </c>
      <c r="C63" s="54">
        <v>114</v>
      </c>
      <c r="D63" s="54">
        <v>8</v>
      </c>
      <c r="E63" s="1">
        <f t="shared" si="0"/>
        <v>20.913</v>
      </c>
      <c r="F63" s="31">
        <f t="shared" si="2"/>
        <v>17.1253</v>
      </c>
    </row>
    <row r="64" spans="1:6" ht="12.75">
      <c r="A64" s="9">
        <v>61</v>
      </c>
      <c r="B64" s="80" t="str">
        <f t="shared" si="1"/>
        <v>тр.Ø114*9</v>
      </c>
      <c r="C64" s="54">
        <v>114</v>
      </c>
      <c r="D64" s="54">
        <v>9</v>
      </c>
      <c r="E64" s="1">
        <f t="shared" si="0"/>
        <v>23.3051</v>
      </c>
      <c r="F64" s="31">
        <f t="shared" si="2"/>
        <v>15.3675</v>
      </c>
    </row>
    <row r="65" spans="1:6" ht="12.75">
      <c r="A65" s="9">
        <v>62</v>
      </c>
      <c r="B65" s="80" t="str">
        <f t="shared" si="1"/>
        <v>тр.Ø114*10</v>
      </c>
      <c r="C65" s="54">
        <v>114</v>
      </c>
      <c r="D65" s="54">
        <v>10</v>
      </c>
      <c r="E65" s="1">
        <f t="shared" si="0"/>
        <v>25.648</v>
      </c>
      <c r="F65" s="31">
        <f t="shared" si="2"/>
        <v>13.9637</v>
      </c>
    </row>
    <row r="66" spans="1:6" ht="12.75">
      <c r="A66" s="9">
        <v>63</v>
      </c>
      <c r="B66" s="80" t="str">
        <f t="shared" si="1"/>
        <v>тр.Ø114*12</v>
      </c>
      <c r="C66" s="54">
        <v>114</v>
      </c>
      <c r="D66" s="54">
        <v>12</v>
      </c>
      <c r="E66" s="1">
        <f t="shared" si="0"/>
        <v>30.1857</v>
      </c>
      <c r="F66" s="31">
        <f t="shared" si="2"/>
        <v>11.8646</v>
      </c>
    </row>
    <row r="67" spans="1:6" ht="12.75">
      <c r="A67" s="9">
        <v>64</v>
      </c>
      <c r="B67" s="80" t="str">
        <f t="shared" si="1"/>
        <v>тр.Ø114*14</v>
      </c>
      <c r="C67" s="54">
        <v>114</v>
      </c>
      <c r="D67" s="54">
        <v>14</v>
      </c>
      <c r="E67" s="1">
        <f t="shared" si="0"/>
        <v>34.5261</v>
      </c>
      <c r="F67" s="31">
        <f t="shared" si="2"/>
        <v>10.3731</v>
      </c>
    </row>
    <row r="68" spans="1:6" ht="12.75">
      <c r="A68" s="9">
        <v>65</v>
      </c>
      <c r="B68" s="80" t="str">
        <f t="shared" si="1"/>
        <v>тр.Ø114*16</v>
      </c>
      <c r="C68" s="54">
        <v>114</v>
      </c>
      <c r="D68" s="54">
        <v>16</v>
      </c>
      <c r="E68" s="1">
        <f aca="true" t="shared" si="3" ref="E68:E131">ROUND(PI()*D68*(C68-D68)*7850/1000/1000,4)</f>
        <v>38.6692</v>
      </c>
      <c r="F68" s="31">
        <f t="shared" si="2"/>
        <v>9.2617</v>
      </c>
    </row>
    <row r="69" spans="1:6" ht="12.75">
      <c r="A69" s="9">
        <v>66</v>
      </c>
      <c r="B69" s="80" t="str">
        <f aca="true" t="shared" si="4" ref="B69:B132">"тр.Ø"&amp;C69&amp;"*"&amp;D69</f>
        <v>тр.Ø114*17</v>
      </c>
      <c r="C69" s="54">
        <v>114</v>
      </c>
      <c r="D69" s="54">
        <v>17</v>
      </c>
      <c r="E69" s="1">
        <f t="shared" si="3"/>
        <v>40.6668</v>
      </c>
      <c r="F69" s="31">
        <f aca="true" t="shared" si="5" ref="F69:F132">ROUND(1000/E69*PI()*C69/1000,4)</f>
        <v>8.8067</v>
      </c>
    </row>
    <row r="70" spans="1:6" ht="12.75">
      <c r="A70" s="9">
        <v>67</v>
      </c>
      <c r="B70" s="80" t="str">
        <f t="shared" si="4"/>
        <v>тр.Ø114*18</v>
      </c>
      <c r="C70" s="54">
        <v>114</v>
      </c>
      <c r="D70" s="54">
        <v>18</v>
      </c>
      <c r="E70" s="1">
        <f t="shared" si="3"/>
        <v>42.6151</v>
      </c>
      <c r="F70" s="31">
        <f t="shared" si="5"/>
        <v>8.4041</v>
      </c>
    </row>
    <row r="71" spans="1:6" ht="12.75">
      <c r="A71" s="9">
        <v>68</v>
      </c>
      <c r="B71" s="80" t="str">
        <f t="shared" si="4"/>
        <v>тр.Ø114*20</v>
      </c>
      <c r="C71" s="54">
        <v>114</v>
      </c>
      <c r="D71" s="54">
        <v>20</v>
      </c>
      <c r="E71" s="1">
        <f t="shared" si="3"/>
        <v>46.3636</v>
      </c>
      <c r="F71" s="31">
        <f t="shared" si="5"/>
        <v>7.7246</v>
      </c>
    </row>
    <row r="72" spans="1:6" ht="12.75">
      <c r="A72" s="9">
        <v>69</v>
      </c>
      <c r="B72" s="80" t="str">
        <f t="shared" si="4"/>
        <v>тр.Ø121*4</v>
      </c>
      <c r="C72" s="54">
        <v>121</v>
      </c>
      <c r="D72" s="54">
        <v>4</v>
      </c>
      <c r="E72" s="1">
        <f t="shared" si="3"/>
        <v>11.5416</v>
      </c>
      <c r="F72" s="31">
        <f t="shared" si="5"/>
        <v>32.9359</v>
      </c>
    </row>
    <row r="73" spans="1:6" ht="12.75">
      <c r="A73" s="9">
        <v>70</v>
      </c>
      <c r="B73" s="80" t="str">
        <f t="shared" si="4"/>
        <v>тр.Ø121*5</v>
      </c>
      <c r="C73" s="54">
        <v>121</v>
      </c>
      <c r="D73" s="54">
        <v>5</v>
      </c>
      <c r="E73" s="1">
        <f t="shared" si="3"/>
        <v>14.3037</v>
      </c>
      <c r="F73" s="31">
        <f t="shared" si="5"/>
        <v>26.5758</v>
      </c>
    </row>
    <row r="74" spans="1:6" ht="12.75">
      <c r="A74" s="9">
        <v>71</v>
      </c>
      <c r="B74" s="80" t="str">
        <f t="shared" si="4"/>
        <v>тр.Ø121*6</v>
      </c>
      <c r="C74" s="54">
        <v>121</v>
      </c>
      <c r="D74" s="54">
        <v>6</v>
      </c>
      <c r="E74" s="1">
        <f t="shared" si="3"/>
        <v>17.0164</v>
      </c>
      <c r="F74" s="31">
        <f t="shared" si="5"/>
        <v>22.3392</v>
      </c>
    </row>
    <row r="75" spans="1:6" ht="12.75">
      <c r="A75" s="9">
        <v>72</v>
      </c>
      <c r="B75" s="80" t="str">
        <f t="shared" si="4"/>
        <v>тр.Ø121*7</v>
      </c>
      <c r="C75" s="54">
        <v>121</v>
      </c>
      <c r="D75" s="54">
        <v>7</v>
      </c>
      <c r="E75" s="1">
        <f t="shared" si="3"/>
        <v>19.6799</v>
      </c>
      <c r="F75" s="31">
        <f t="shared" si="5"/>
        <v>19.3158</v>
      </c>
    </row>
    <row r="76" spans="1:6" ht="12.75">
      <c r="A76" s="9">
        <v>73</v>
      </c>
      <c r="B76" s="80" t="str">
        <f t="shared" si="4"/>
        <v>тр.Ø121*8</v>
      </c>
      <c r="C76" s="54">
        <v>121</v>
      </c>
      <c r="D76" s="54">
        <v>8</v>
      </c>
      <c r="E76" s="1">
        <f t="shared" si="3"/>
        <v>22.294</v>
      </c>
      <c r="F76" s="31">
        <f t="shared" si="5"/>
        <v>17.0509</v>
      </c>
    </row>
    <row r="77" spans="1:6" ht="12.75">
      <c r="A77" s="9">
        <v>74</v>
      </c>
      <c r="B77" s="80" t="str">
        <f t="shared" si="4"/>
        <v>тр.Ø121*9</v>
      </c>
      <c r="C77" s="54">
        <v>121</v>
      </c>
      <c r="D77" s="54">
        <v>9</v>
      </c>
      <c r="E77" s="1">
        <f t="shared" si="3"/>
        <v>24.8588</v>
      </c>
      <c r="F77" s="31">
        <f t="shared" si="5"/>
        <v>15.2917</v>
      </c>
    </row>
    <row r="78" spans="1:6" ht="12.75">
      <c r="A78" s="9">
        <v>75</v>
      </c>
      <c r="B78" s="80" t="str">
        <f t="shared" si="4"/>
        <v>тр.Ø121*10</v>
      </c>
      <c r="C78" s="54">
        <v>121</v>
      </c>
      <c r="D78" s="54">
        <v>10</v>
      </c>
      <c r="E78" s="1">
        <f t="shared" si="3"/>
        <v>27.3743</v>
      </c>
      <c r="F78" s="31">
        <f t="shared" si="5"/>
        <v>13.8865</v>
      </c>
    </row>
    <row r="79" spans="1:6" ht="12.75">
      <c r="A79" s="9">
        <v>76</v>
      </c>
      <c r="B79" s="80" t="str">
        <f t="shared" si="4"/>
        <v>тр.Ø121*12</v>
      </c>
      <c r="C79" s="54">
        <v>121</v>
      </c>
      <c r="D79" s="54">
        <v>12</v>
      </c>
      <c r="E79" s="1">
        <f t="shared" si="3"/>
        <v>32.2572</v>
      </c>
      <c r="F79" s="31">
        <f t="shared" si="5"/>
        <v>11.7844</v>
      </c>
    </row>
    <row r="80" spans="1:6" ht="12.75">
      <c r="A80" s="9">
        <v>77</v>
      </c>
      <c r="B80" s="80" t="str">
        <f t="shared" si="4"/>
        <v>тр.Ø121*14</v>
      </c>
      <c r="C80" s="54">
        <v>121</v>
      </c>
      <c r="D80" s="54">
        <v>14</v>
      </c>
      <c r="E80" s="1">
        <f t="shared" si="3"/>
        <v>36.9429</v>
      </c>
      <c r="F80" s="31">
        <f t="shared" si="5"/>
        <v>10.2897</v>
      </c>
    </row>
    <row r="81" spans="1:6" ht="12.75">
      <c r="A81" s="9">
        <v>78</v>
      </c>
      <c r="B81" s="80" t="str">
        <f t="shared" si="4"/>
        <v>тр.Ø121*16</v>
      </c>
      <c r="C81" s="54">
        <v>121</v>
      </c>
      <c r="D81" s="54">
        <v>16</v>
      </c>
      <c r="E81" s="1">
        <f t="shared" si="3"/>
        <v>41.4313</v>
      </c>
      <c r="F81" s="31">
        <f t="shared" si="5"/>
        <v>9.175</v>
      </c>
    </row>
    <row r="82" spans="1:6" ht="12.75">
      <c r="A82" s="9">
        <v>79</v>
      </c>
      <c r="B82" s="80" t="str">
        <f t="shared" si="4"/>
        <v>тр.Ø121*17</v>
      </c>
      <c r="C82" s="54">
        <v>121</v>
      </c>
      <c r="D82" s="54">
        <v>17</v>
      </c>
      <c r="E82" s="1">
        <f t="shared" si="3"/>
        <v>43.6015</v>
      </c>
      <c r="F82" s="31">
        <f t="shared" si="5"/>
        <v>8.7183</v>
      </c>
    </row>
    <row r="83" spans="1:6" ht="12.75">
      <c r="A83" s="9">
        <v>80</v>
      </c>
      <c r="B83" s="80" t="str">
        <f t="shared" si="4"/>
        <v>тр.Ø121*18</v>
      </c>
      <c r="C83" s="54">
        <v>121</v>
      </c>
      <c r="D83" s="54">
        <v>18</v>
      </c>
      <c r="E83" s="1">
        <f t="shared" si="3"/>
        <v>45.7224</v>
      </c>
      <c r="F83" s="31">
        <f t="shared" si="5"/>
        <v>8.3139</v>
      </c>
    </row>
    <row r="84" spans="1:6" ht="12.75">
      <c r="A84" s="9">
        <v>81</v>
      </c>
      <c r="B84" s="80" t="str">
        <f t="shared" si="4"/>
        <v>тр.Ø121*20</v>
      </c>
      <c r="C84" s="54">
        <v>121</v>
      </c>
      <c r="D84" s="54">
        <v>20</v>
      </c>
      <c r="E84" s="1">
        <f t="shared" si="3"/>
        <v>49.8162</v>
      </c>
      <c r="F84" s="31">
        <f t="shared" si="5"/>
        <v>7.6307</v>
      </c>
    </row>
    <row r="85" spans="1:6" ht="12.75">
      <c r="A85" s="9">
        <v>82</v>
      </c>
      <c r="B85" s="80" t="str">
        <f t="shared" si="4"/>
        <v>тр.Ø127*4</v>
      </c>
      <c r="C85" s="54">
        <v>127</v>
      </c>
      <c r="D85" s="54">
        <v>4</v>
      </c>
      <c r="E85" s="1">
        <f t="shared" si="3"/>
        <v>12.1335</v>
      </c>
      <c r="F85" s="31">
        <f t="shared" si="5"/>
        <v>32.8827</v>
      </c>
    </row>
    <row r="86" spans="1:6" ht="12.75">
      <c r="A86" s="9">
        <v>83</v>
      </c>
      <c r="B86" s="80" t="str">
        <f t="shared" si="4"/>
        <v>тр.Ø127*5</v>
      </c>
      <c r="C86" s="54">
        <v>127</v>
      </c>
      <c r="D86" s="54">
        <v>5</v>
      </c>
      <c r="E86" s="1">
        <f t="shared" si="3"/>
        <v>15.0435</v>
      </c>
      <c r="F86" s="31">
        <f t="shared" si="5"/>
        <v>26.5219</v>
      </c>
    </row>
    <row r="87" spans="1:6" ht="12.75">
      <c r="A87" s="9">
        <v>84</v>
      </c>
      <c r="B87" s="80" t="str">
        <f t="shared" si="4"/>
        <v>тр.Ø127*6</v>
      </c>
      <c r="C87" s="54">
        <v>127</v>
      </c>
      <c r="D87" s="54">
        <v>6</v>
      </c>
      <c r="E87" s="1">
        <f t="shared" si="3"/>
        <v>17.9043</v>
      </c>
      <c r="F87" s="31">
        <f t="shared" si="5"/>
        <v>22.2842</v>
      </c>
    </row>
    <row r="88" spans="1:6" ht="12.75">
      <c r="A88" s="9">
        <v>85</v>
      </c>
      <c r="B88" s="80" t="str">
        <f t="shared" si="4"/>
        <v>тр.Ø127*7</v>
      </c>
      <c r="C88" s="54">
        <v>127</v>
      </c>
      <c r="D88" s="54">
        <v>7</v>
      </c>
      <c r="E88" s="1">
        <f t="shared" si="3"/>
        <v>20.7157</v>
      </c>
      <c r="F88" s="31">
        <f t="shared" si="5"/>
        <v>19.2599</v>
      </c>
    </row>
    <row r="89" spans="1:6" ht="12.75">
      <c r="A89" s="9">
        <v>86</v>
      </c>
      <c r="B89" s="80" t="str">
        <f t="shared" si="4"/>
        <v>тр.Ø127*8</v>
      </c>
      <c r="C89" s="54">
        <v>127</v>
      </c>
      <c r="D89" s="54">
        <v>8</v>
      </c>
      <c r="E89" s="1">
        <f t="shared" si="3"/>
        <v>23.4778</v>
      </c>
      <c r="F89" s="31">
        <f t="shared" si="5"/>
        <v>16.994</v>
      </c>
    </row>
    <row r="90" spans="1:6" ht="12.75">
      <c r="A90" s="9">
        <v>87</v>
      </c>
      <c r="B90" s="80" t="str">
        <f t="shared" si="4"/>
        <v>тр.Ø127*9</v>
      </c>
      <c r="C90" s="54">
        <v>127</v>
      </c>
      <c r="D90" s="54">
        <v>9</v>
      </c>
      <c r="E90" s="1">
        <f t="shared" si="3"/>
        <v>26.1905</v>
      </c>
      <c r="F90" s="31">
        <f t="shared" si="5"/>
        <v>15.2339</v>
      </c>
    </row>
    <row r="91" spans="1:6" ht="12.75">
      <c r="A91" s="9">
        <v>88</v>
      </c>
      <c r="B91" s="80" t="str">
        <f t="shared" si="4"/>
        <v>тр.Ø127*10</v>
      </c>
      <c r="C91" s="54">
        <v>127</v>
      </c>
      <c r="D91" s="54">
        <v>10</v>
      </c>
      <c r="E91" s="1">
        <f t="shared" si="3"/>
        <v>28.854</v>
      </c>
      <c r="F91" s="31">
        <f t="shared" si="5"/>
        <v>13.8276</v>
      </c>
    </row>
    <row r="92" spans="1:6" ht="12.75">
      <c r="A92" s="9">
        <v>89</v>
      </c>
      <c r="B92" s="80" t="str">
        <f t="shared" si="4"/>
        <v>тр.Ø127*12</v>
      </c>
      <c r="C92" s="54">
        <v>127</v>
      </c>
      <c r="D92" s="54">
        <v>12</v>
      </c>
      <c r="E92" s="1">
        <f t="shared" si="3"/>
        <v>34.0329</v>
      </c>
      <c r="F92" s="31">
        <f t="shared" si="5"/>
        <v>11.7234</v>
      </c>
    </row>
    <row r="93" spans="1:6" ht="12.75">
      <c r="A93" s="9">
        <v>90</v>
      </c>
      <c r="B93" s="80" t="str">
        <f t="shared" si="4"/>
        <v>тр.Ø127*14</v>
      </c>
      <c r="C93" s="54">
        <v>127</v>
      </c>
      <c r="D93" s="54">
        <v>14</v>
      </c>
      <c r="E93" s="1">
        <f t="shared" si="3"/>
        <v>39.0145</v>
      </c>
      <c r="F93" s="31">
        <f t="shared" si="5"/>
        <v>10.2265</v>
      </c>
    </row>
    <row r="94" spans="1:6" ht="12.75">
      <c r="A94" s="9">
        <v>91</v>
      </c>
      <c r="B94" s="80" t="str">
        <f t="shared" si="4"/>
        <v>тр.Ø127*16</v>
      </c>
      <c r="C94" s="54">
        <v>127</v>
      </c>
      <c r="D94" s="54">
        <v>16</v>
      </c>
      <c r="E94" s="1">
        <f t="shared" si="3"/>
        <v>43.7988</v>
      </c>
      <c r="F94" s="31">
        <f t="shared" si="5"/>
        <v>9.1094</v>
      </c>
    </row>
    <row r="95" spans="1:6" ht="12.75">
      <c r="A95" s="9">
        <v>92</v>
      </c>
      <c r="B95" s="80" t="str">
        <f t="shared" si="4"/>
        <v>тр.Ø127*17</v>
      </c>
      <c r="C95" s="54">
        <v>127</v>
      </c>
      <c r="D95" s="54">
        <v>17</v>
      </c>
      <c r="E95" s="1">
        <f t="shared" si="3"/>
        <v>46.117</v>
      </c>
      <c r="F95" s="31">
        <f t="shared" si="5"/>
        <v>8.6515</v>
      </c>
    </row>
    <row r="96" spans="1:6" ht="12.75">
      <c r="A96" s="9">
        <v>93</v>
      </c>
      <c r="B96" s="80" t="str">
        <f t="shared" si="4"/>
        <v>тр.Ø127*18</v>
      </c>
      <c r="C96" s="54">
        <v>127</v>
      </c>
      <c r="D96" s="54">
        <v>18</v>
      </c>
      <c r="E96" s="1">
        <f t="shared" si="3"/>
        <v>48.3859</v>
      </c>
      <c r="F96" s="31">
        <f t="shared" si="5"/>
        <v>8.2458</v>
      </c>
    </row>
    <row r="97" spans="1:6" ht="12.75">
      <c r="A97" s="9">
        <v>94</v>
      </c>
      <c r="B97" s="80" t="str">
        <f t="shared" si="4"/>
        <v>тр.Ø127*20</v>
      </c>
      <c r="C97" s="54">
        <v>127</v>
      </c>
      <c r="D97" s="54">
        <v>20</v>
      </c>
      <c r="E97" s="1">
        <f t="shared" si="3"/>
        <v>52.7756</v>
      </c>
      <c r="F97" s="31">
        <f t="shared" si="5"/>
        <v>7.56</v>
      </c>
    </row>
    <row r="98" spans="1:6" ht="12.75">
      <c r="A98" s="9">
        <v>95</v>
      </c>
      <c r="B98" s="80" t="str">
        <f t="shared" si="4"/>
        <v>тр.Ø127*22</v>
      </c>
      <c r="C98" s="54">
        <v>127</v>
      </c>
      <c r="D98" s="54">
        <v>22</v>
      </c>
      <c r="E98" s="1">
        <f t="shared" si="3"/>
        <v>56.9681</v>
      </c>
      <c r="F98" s="31">
        <f t="shared" si="5"/>
        <v>7.0036</v>
      </c>
    </row>
    <row r="99" spans="1:6" ht="12.75">
      <c r="A99" s="9">
        <v>96</v>
      </c>
      <c r="B99" s="80" t="str">
        <f t="shared" si="4"/>
        <v>тр.Ø127*25</v>
      </c>
      <c r="C99" s="54">
        <v>127</v>
      </c>
      <c r="D99" s="54">
        <v>25</v>
      </c>
      <c r="E99" s="1">
        <f t="shared" si="3"/>
        <v>62.8868</v>
      </c>
      <c r="F99" s="31">
        <f t="shared" si="5"/>
        <v>6.3445</v>
      </c>
    </row>
    <row r="100" spans="1:6" ht="12.75">
      <c r="A100" s="9">
        <v>97</v>
      </c>
      <c r="B100" s="80" t="str">
        <f t="shared" si="4"/>
        <v>тр.Ø133*4</v>
      </c>
      <c r="C100" s="54">
        <v>133</v>
      </c>
      <c r="D100" s="54">
        <v>4</v>
      </c>
      <c r="E100" s="1">
        <f t="shared" si="3"/>
        <v>12.7253</v>
      </c>
      <c r="F100" s="31">
        <f t="shared" si="5"/>
        <v>32.8347</v>
      </c>
    </row>
    <row r="101" spans="1:6" ht="12.75">
      <c r="A101" s="9">
        <v>98</v>
      </c>
      <c r="B101" s="80" t="str">
        <f t="shared" si="4"/>
        <v>тр.Ø133*5</v>
      </c>
      <c r="C101" s="54">
        <v>133</v>
      </c>
      <c r="D101" s="54">
        <v>5</v>
      </c>
      <c r="E101" s="1">
        <f t="shared" si="3"/>
        <v>15.7834</v>
      </c>
      <c r="F101" s="31">
        <f t="shared" si="5"/>
        <v>26.4729</v>
      </c>
    </row>
    <row r="102" spans="1:6" ht="12.75">
      <c r="A102" s="9">
        <v>99</v>
      </c>
      <c r="B102" s="80" t="str">
        <f t="shared" si="4"/>
        <v>тр.Ø133*6</v>
      </c>
      <c r="C102" s="54">
        <v>133</v>
      </c>
      <c r="D102" s="54">
        <v>6</v>
      </c>
      <c r="E102" s="1">
        <f t="shared" si="3"/>
        <v>18.7921</v>
      </c>
      <c r="F102" s="31">
        <f t="shared" si="5"/>
        <v>22.2344</v>
      </c>
    </row>
    <row r="103" spans="1:6" ht="12.75">
      <c r="A103" s="9">
        <v>100</v>
      </c>
      <c r="B103" s="80" t="str">
        <f t="shared" si="4"/>
        <v>тр.Ø133*7</v>
      </c>
      <c r="C103" s="54">
        <v>133</v>
      </c>
      <c r="D103" s="54">
        <v>7</v>
      </c>
      <c r="E103" s="1">
        <f t="shared" si="3"/>
        <v>21.7514</v>
      </c>
      <c r="F103" s="31">
        <f t="shared" si="5"/>
        <v>19.2094</v>
      </c>
    </row>
    <row r="104" spans="1:6" ht="12.75">
      <c r="A104" s="9">
        <v>101</v>
      </c>
      <c r="B104" s="80" t="str">
        <f t="shared" si="4"/>
        <v>тр.Ø133*8</v>
      </c>
      <c r="C104" s="54">
        <v>133</v>
      </c>
      <c r="D104" s="54">
        <v>8</v>
      </c>
      <c r="E104" s="1">
        <f t="shared" si="3"/>
        <v>24.6615</v>
      </c>
      <c r="F104" s="31">
        <f t="shared" si="5"/>
        <v>16.9427</v>
      </c>
    </row>
    <row r="105" spans="1:6" ht="12.75">
      <c r="A105" s="9">
        <v>102</v>
      </c>
      <c r="B105" s="80" t="str">
        <f t="shared" si="4"/>
        <v>тр.Ø133*9</v>
      </c>
      <c r="C105" s="54">
        <v>133</v>
      </c>
      <c r="D105" s="54">
        <v>9</v>
      </c>
      <c r="E105" s="1">
        <f t="shared" si="3"/>
        <v>27.5222</v>
      </c>
      <c r="F105" s="31">
        <f t="shared" si="5"/>
        <v>15.1816</v>
      </c>
    </row>
    <row r="106" spans="1:6" ht="12.75">
      <c r="A106" s="9">
        <v>103</v>
      </c>
      <c r="B106" s="80" t="str">
        <f t="shared" si="4"/>
        <v>тр.Ø133*10</v>
      </c>
      <c r="C106" s="54">
        <v>133</v>
      </c>
      <c r="D106" s="54">
        <v>10</v>
      </c>
      <c r="E106" s="1">
        <f t="shared" si="3"/>
        <v>30.3336</v>
      </c>
      <c r="F106" s="31">
        <f t="shared" si="5"/>
        <v>13.7746</v>
      </c>
    </row>
    <row r="107" spans="1:6" ht="12.75">
      <c r="A107" s="9">
        <v>104</v>
      </c>
      <c r="B107" s="80" t="str">
        <f t="shared" si="4"/>
        <v>тр.Ø133*12</v>
      </c>
      <c r="C107" s="54">
        <v>133</v>
      </c>
      <c r="D107" s="54">
        <v>12</v>
      </c>
      <c r="E107" s="1">
        <f t="shared" si="3"/>
        <v>35.8085</v>
      </c>
      <c r="F107" s="31">
        <f t="shared" si="5"/>
        <v>11.6685</v>
      </c>
    </row>
    <row r="108" spans="1:6" ht="12.75">
      <c r="A108" s="9">
        <v>105</v>
      </c>
      <c r="B108" s="80" t="str">
        <f t="shared" si="4"/>
        <v>тр.Ø133*14</v>
      </c>
      <c r="C108" s="54">
        <v>133</v>
      </c>
      <c r="D108" s="54">
        <v>14</v>
      </c>
      <c r="E108" s="1">
        <f t="shared" si="3"/>
        <v>41.0861</v>
      </c>
      <c r="F108" s="31">
        <f t="shared" si="5"/>
        <v>10.1697</v>
      </c>
    </row>
    <row r="109" spans="1:6" ht="12.75">
      <c r="A109" s="9">
        <v>106</v>
      </c>
      <c r="B109" s="80" t="str">
        <f t="shared" si="4"/>
        <v>тр.Ø133*16</v>
      </c>
      <c r="C109" s="54">
        <v>133</v>
      </c>
      <c r="D109" s="54">
        <v>16</v>
      </c>
      <c r="E109" s="1">
        <f t="shared" si="3"/>
        <v>46.1663</v>
      </c>
      <c r="F109" s="31">
        <f t="shared" si="5"/>
        <v>9.0506</v>
      </c>
    </row>
    <row r="110" spans="1:6" ht="12.75">
      <c r="A110" s="9">
        <v>107</v>
      </c>
      <c r="B110" s="80" t="str">
        <f t="shared" si="4"/>
        <v>тр.Ø133*17</v>
      </c>
      <c r="C110" s="54">
        <v>133</v>
      </c>
      <c r="D110" s="54">
        <v>17</v>
      </c>
      <c r="E110" s="1">
        <f t="shared" si="3"/>
        <v>48.6325</v>
      </c>
      <c r="F110" s="31">
        <f t="shared" si="5"/>
        <v>8.5916</v>
      </c>
    </row>
    <row r="111" spans="1:6" ht="12.75">
      <c r="A111" s="9">
        <v>108</v>
      </c>
      <c r="B111" s="80" t="str">
        <f t="shared" si="4"/>
        <v>тр.Ø133*18</v>
      </c>
      <c r="C111" s="54">
        <v>133</v>
      </c>
      <c r="D111" s="54">
        <v>18</v>
      </c>
      <c r="E111" s="1">
        <f t="shared" si="3"/>
        <v>51.0493</v>
      </c>
      <c r="F111" s="31">
        <f t="shared" si="5"/>
        <v>8.1849</v>
      </c>
    </row>
    <row r="112" spans="1:6" ht="12.75">
      <c r="A112" s="9">
        <v>109</v>
      </c>
      <c r="B112" s="80" t="str">
        <f t="shared" si="4"/>
        <v>тр.Ø133*20</v>
      </c>
      <c r="C112" s="54">
        <v>133</v>
      </c>
      <c r="D112" s="54">
        <v>20</v>
      </c>
      <c r="E112" s="1">
        <f t="shared" si="3"/>
        <v>55.735</v>
      </c>
      <c r="F112" s="31">
        <f t="shared" si="5"/>
        <v>7.4968</v>
      </c>
    </row>
    <row r="113" spans="1:6" ht="12.75">
      <c r="A113" s="9">
        <v>110</v>
      </c>
      <c r="B113" s="80" t="str">
        <f t="shared" si="4"/>
        <v>тр.Ø140*5</v>
      </c>
      <c r="C113" s="54">
        <v>140</v>
      </c>
      <c r="D113" s="54">
        <v>5</v>
      </c>
      <c r="E113" s="1">
        <f t="shared" si="3"/>
        <v>16.6465</v>
      </c>
      <c r="F113" s="31">
        <f t="shared" si="5"/>
        <v>26.4213</v>
      </c>
    </row>
    <row r="114" spans="1:6" ht="12.75">
      <c r="A114" s="9">
        <v>111</v>
      </c>
      <c r="B114" s="80" t="str">
        <f t="shared" si="4"/>
        <v>тр.Ø140*6</v>
      </c>
      <c r="C114" s="54">
        <v>140</v>
      </c>
      <c r="D114" s="54">
        <v>6</v>
      </c>
      <c r="E114" s="1">
        <f t="shared" si="3"/>
        <v>19.8278</v>
      </c>
      <c r="F114" s="31">
        <f t="shared" si="5"/>
        <v>22.1821</v>
      </c>
    </row>
    <row r="115" spans="1:6" ht="12.75">
      <c r="A115" s="9">
        <v>112</v>
      </c>
      <c r="B115" s="80" t="str">
        <f t="shared" si="4"/>
        <v>тр.Ø140*7</v>
      </c>
      <c r="C115" s="54">
        <v>140</v>
      </c>
      <c r="D115" s="54">
        <v>7</v>
      </c>
      <c r="E115" s="1">
        <f t="shared" si="3"/>
        <v>22.9599</v>
      </c>
      <c r="F115" s="31">
        <f t="shared" si="5"/>
        <v>19.1561</v>
      </c>
    </row>
    <row r="116" spans="1:6" ht="12.75">
      <c r="A116" s="9">
        <v>113</v>
      </c>
      <c r="B116" s="80" t="str">
        <f t="shared" si="4"/>
        <v>тр.Ø140*8</v>
      </c>
      <c r="C116" s="54">
        <v>140</v>
      </c>
      <c r="D116" s="54">
        <v>8</v>
      </c>
      <c r="E116" s="1">
        <f t="shared" si="3"/>
        <v>26.0425</v>
      </c>
      <c r="F116" s="31">
        <f t="shared" si="5"/>
        <v>16.8887</v>
      </c>
    </row>
    <row r="117" spans="1:6" ht="12.75">
      <c r="A117" s="9">
        <v>114</v>
      </c>
      <c r="B117" s="80" t="str">
        <f t="shared" si="4"/>
        <v>тр.Ø140*9</v>
      </c>
      <c r="C117" s="54">
        <v>140</v>
      </c>
      <c r="D117" s="54">
        <v>9</v>
      </c>
      <c r="E117" s="1">
        <f t="shared" si="3"/>
        <v>29.0759</v>
      </c>
      <c r="F117" s="31">
        <f t="shared" si="5"/>
        <v>15.1267</v>
      </c>
    </row>
    <row r="118" spans="1:6" ht="12.75">
      <c r="A118" s="9">
        <v>115</v>
      </c>
      <c r="B118" s="80" t="str">
        <f t="shared" si="4"/>
        <v>тр.Ø140*10</v>
      </c>
      <c r="C118" s="54">
        <v>140</v>
      </c>
      <c r="D118" s="54">
        <v>10</v>
      </c>
      <c r="E118" s="1">
        <f t="shared" si="3"/>
        <v>32.06</v>
      </c>
      <c r="F118" s="31">
        <f t="shared" si="5"/>
        <v>13.7187</v>
      </c>
    </row>
    <row r="119" spans="1:6" ht="12.75">
      <c r="A119" s="9">
        <v>116</v>
      </c>
      <c r="B119" s="80" t="str">
        <f t="shared" si="4"/>
        <v>тр.Ø140*12</v>
      </c>
      <c r="C119" s="54">
        <v>140</v>
      </c>
      <c r="D119" s="54">
        <v>12</v>
      </c>
      <c r="E119" s="1">
        <f t="shared" si="3"/>
        <v>37.8801</v>
      </c>
      <c r="F119" s="31">
        <f t="shared" si="5"/>
        <v>11.6109</v>
      </c>
    </row>
    <row r="120" spans="1:6" ht="12.75">
      <c r="A120" s="9">
        <v>117</v>
      </c>
      <c r="B120" s="80" t="str">
        <f t="shared" si="4"/>
        <v>тр.Ø140*14</v>
      </c>
      <c r="C120" s="54">
        <v>140</v>
      </c>
      <c r="D120" s="54">
        <v>14</v>
      </c>
      <c r="E120" s="1">
        <f t="shared" si="3"/>
        <v>43.5029</v>
      </c>
      <c r="F120" s="31">
        <f t="shared" si="5"/>
        <v>10.1102</v>
      </c>
    </row>
    <row r="121" spans="1:6" ht="12.75">
      <c r="A121" s="9">
        <v>118</v>
      </c>
      <c r="B121" s="80" t="str">
        <f t="shared" si="4"/>
        <v>тр.Ø140*16</v>
      </c>
      <c r="C121" s="54">
        <v>140</v>
      </c>
      <c r="D121" s="54">
        <v>16</v>
      </c>
      <c r="E121" s="1">
        <f t="shared" si="3"/>
        <v>48.9284</v>
      </c>
      <c r="F121" s="31">
        <f t="shared" si="5"/>
        <v>8.9891</v>
      </c>
    </row>
    <row r="122" spans="1:6" ht="12.75">
      <c r="A122" s="9">
        <v>119</v>
      </c>
      <c r="B122" s="80" t="str">
        <f t="shared" si="4"/>
        <v>тр.Ø140*17</v>
      </c>
      <c r="C122" s="54">
        <v>140</v>
      </c>
      <c r="D122" s="54">
        <v>17</v>
      </c>
      <c r="E122" s="1">
        <f t="shared" si="3"/>
        <v>51.5672</v>
      </c>
      <c r="F122" s="31">
        <f t="shared" si="5"/>
        <v>8.5291</v>
      </c>
    </row>
    <row r="123" spans="1:6" ht="12.75">
      <c r="A123" s="9">
        <v>120</v>
      </c>
      <c r="B123" s="80" t="str">
        <f t="shared" si="4"/>
        <v>тр.Ø140*18</v>
      </c>
      <c r="C123" s="54">
        <v>140</v>
      </c>
      <c r="D123" s="54">
        <v>18</v>
      </c>
      <c r="E123" s="1">
        <f t="shared" si="3"/>
        <v>54.1567</v>
      </c>
      <c r="F123" s="31">
        <f t="shared" si="5"/>
        <v>8.1213</v>
      </c>
    </row>
    <row r="124" spans="1:6" ht="12.75">
      <c r="A124" s="9">
        <v>121</v>
      </c>
      <c r="B124" s="80" t="str">
        <f t="shared" si="4"/>
        <v>тр.Ø140*20</v>
      </c>
      <c r="C124" s="54">
        <v>140</v>
      </c>
      <c r="D124" s="54">
        <v>20</v>
      </c>
      <c r="E124" s="1">
        <f t="shared" si="3"/>
        <v>59.1876</v>
      </c>
      <c r="F124" s="31">
        <f t="shared" si="5"/>
        <v>7.431</v>
      </c>
    </row>
    <row r="125" spans="1:6" ht="12.75">
      <c r="A125" s="9">
        <v>122</v>
      </c>
      <c r="B125" s="80" t="str">
        <f t="shared" si="4"/>
        <v>тр.Ø140*22</v>
      </c>
      <c r="C125" s="54">
        <v>140</v>
      </c>
      <c r="D125" s="54">
        <v>22</v>
      </c>
      <c r="E125" s="1">
        <f t="shared" si="3"/>
        <v>64.0213</v>
      </c>
      <c r="F125" s="31">
        <f t="shared" si="5"/>
        <v>6.8699</v>
      </c>
    </row>
    <row r="126" spans="1:6" ht="12.75">
      <c r="A126" s="9">
        <v>123</v>
      </c>
      <c r="B126" s="80" t="str">
        <f t="shared" si="4"/>
        <v>тр.Ø140*25</v>
      </c>
      <c r="C126" s="54">
        <v>140</v>
      </c>
      <c r="D126" s="54">
        <v>25</v>
      </c>
      <c r="E126" s="1">
        <f t="shared" si="3"/>
        <v>70.9018</v>
      </c>
      <c r="F126" s="31">
        <f t="shared" si="5"/>
        <v>6.2033</v>
      </c>
    </row>
    <row r="127" spans="1:6" ht="12.75">
      <c r="A127" s="9">
        <v>124</v>
      </c>
      <c r="B127" s="80" t="str">
        <f t="shared" si="4"/>
        <v>тр.Ø146*5</v>
      </c>
      <c r="C127" s="54">
        <v>146</v>
      </c>
      <c r="D127" s="54">
        <v>5</v>
      </c>
      <c r="E127" s="1">
        <f t="shared" si="3"/>
        <v>17.3864</v>
      </c>
      <c r="F127" s="31">
        <f t="shared" si="5"/>
        <v>26.3811</v>
      </c>
    </row>
    <row r="128" spans="1:6" ht="12.75">
      <c r="A128" s="9">
        <v>125</v>
      </c>
      <c r="B128" s="80" t="str">
        <f t="shared" si="4"/>
        <v>тр.Ø146*6</v>
      </c>
      <c r="C128" s="54">
        <v>146</v>
      </c>
      <c r="D128" s="54">
        <v>6</v>
      </c>
      <c r="E128" s="1">
        <f t="shared" si="3"/>
        <v>20.7157</v>
      </c>
      <c r="F128" s="31">
        <f t="shared" si="5"/>
        <v>22.1413</v>
      </c>
    </row>
    <row r="129" spans="1:6" ht="12.75">
      <c r="A129" s="9">
        <v>126</v>
      </c>
      <c r="B129" s="80" t="str">
        <f t="shared" si="4"/>
        <v>тр.Ø146*7</v>
      </c>
      <c r="C129" s="54">
        <v>146</v>
      </c>
      <c r="D129" s="54">
        <v>7</v>
      </c>
      <c r="E129" s="1">
        <f t="shared" si="3"/>
        <v>23.9956</v>
      </c>
      <c r="F129" s="31">
        <f t="shared" si="5"/>
        <v>19.1149</v>
      </c>
    </row>
    <row r="130" spans="1:6" ht="12.75">
      <c r="A130" s="9">
        <v>127</v>
      </c>
      <c r="B130" s="80" t="str">
        <f t="shared" si="4"/>
        <v>тр.Ø146*8</v>
      </c>
      <c r="C130" s="54">
        <v>146</v>
      </c>
      <c r="D130" s="54">
        <v>8</v>
      </c>
      <c r="E130" s="1">
        <f t="shared" si="3"/>
        <v>27.2263</v>
      </c>
      <c r="F130" s="31">
        <f t="shared" si="5"/>
        <v>16.8467</v>
      </c>
    </row>
    <row r="131" spans="1:6" ht="12.75">
      <c r="A131" s="9">
        <v>128</v>
      </c>
      <c r="B131" s="80" t="str">
        <f t="shared" si="4"/>
        <v>тр.Ø146*9</v>
      </c>
      <c r="C131" s="54">
        <v>146</v>
      </c>
      <c r="D131" s="54">
        <v>9</v>
      </c>
      <c r="E131" s="1">
        <f t="shared" si="3"/>
        <v>30.4076</v>
      </c>
      <c r="F131" s="31">
        <f t="shared" si="5"/>
        <v>15.0841</v>
      </c>
    </row>
    <row r="132" spans="1:6" ht="12.75">
      <c r="A132" s="9">
        <v>129</v>
      </c>
      <c r="B132" s="80" t="str">
        <f t="shared" si="4"/>
        <v>тр.Ø146*10</v>
      </c>
      <c r="C132" s="54">
        <v>146</v>
      </c>
      <c r="D132" s="54">
        <v>10</v>
      </c>
      <c r="E132" s="1">
        <f aca="true" t="shared" si="6" ref="E132:E195">ROUND(PI()*D132*(C132-D132)*7850/1000/1000,4)</f>
        <v>33.5396</v>
      </c>
      <c r="F132" s="31">
        <f t="shared" si="5"/>
        <v>13.6756</v>
      </c>
    </row>
    <row r="133" spans="1:6" ht="12.75">
      <c r="A133" s="9">
        <v>130</v>
      </c>
      <c r="B133" s="80" t="str">
        <f aca="true" t="shared" si="7" ref="B133:B196">"тр.Ø"&amp;C133&amp;"*"&amp;D133</f>
        <v>тр.Ø146*12</v>
      </c>
      <c r="C133" s="54">
        <v>146</v>
      </c>
      <c r="D133" s="54">
        <v>12</v>
      </c>
      <c r="E133" s="1">
        <f t="shared" si="6"/>
        <v>39.6557</v>
      </c>
      <c r="F133" s="31">
        <f aca="true" t="shared" si="8" ref="F133:F196">ROUND(1000/E133*PI()*C133/1000,4)</f>
        <v>11.5664</v>
      </c>
    </row>
    <row r="134" spans="1:6" ht="12.75">
      <c r="A134" s="9">
        <v>131</v>
      </c>
      <c r="B134" s="80" t="str">
        <f t="shared" si="7"/>
        <v>тр.Ø146*14</v>
      </c>
      <c r="C134" s="54">
        <v>146</v>
      </c>
      <c r="D134" s="54">
        <v>14</v>
      </c>
      <c r="E134" s="1">
        <f t="shared" si="6"/>
        <v>45.5745</v>
      </c>
      <c r="F134" s="31">
        <f t="shared" si="8"/>
        <v>10.0642</v>
      </c>
    </row>
    <row r="135" spans="1:6" ht="12.75">
      <c r="A135" s="9">
        <v>132</v>
      </c>
      <c r="B135" s="80" t="str">
        <f t="shared" si="7"/>
        <v>тр.Ø146*16</v>
      </c>
      <c r="C135" s="54">
        <v>146</v>
      </c>
      <c r="D135" s="54">
        <v>16</v>
      </c>
      <c r="E135" s="1">
        <f t="shared" si="6"/>
        <v>51.2959</v>
      </c>
      <c r="F135" s="31">
        <f t="shared" si="8"/>
        <v>8.9417</v>
      </c>
    </row>
    <row r="136" spans="1:6" ht="12.75">
      <c r="A136" s="9">
        <v>133</v>
      </c>
      <c r="B136" s="80" t="str">
        <f t="shared" si="7"/>
        <v>тр.Ø146*17</v>
      </c>
      <c r="C136" s="54">
        <v>146</v>
      </c>
      <c r="D136" s="54">
        <v>17</v>
      </c>
      <c r="E136" s="1">
        <f t="shared" si="6"/>
        <v>54.0827</v>
      </c>
      <c r="F136" s="31">
        <f t="shared" si="8"/>
        <v>8.4809</v>
      </c>
    </row>
    <row r="137" spans="1:6" ht="12.75">
      <c r="A137" s="9">
        <v>134</v>
      </c>
      <c r="B137" s="80" t="str">
        <f t="shared" si="7"/>
        <v>тр.Ø146*18</v>
      </c>
      <c r="C137" s="54">
        <v>146</v>
      </c>
      <c r="D137" s="54">
        <v>18</v>
      </c>
      <c r="E137" s="1">
        <f t="shared" si="6"/>
        <v>56.8201</v>
      </c>
      <c r="F137" s="31">
        <f t="shared" si="8"/>
        <v>8.0724</v>
      </c>
    </row>
    <row r="138" spans="1:6" ht="12.75">
      <c r="A138" s="9">
        <v>135</v>
      </c>
      <c r="B138" s="80" t="str">
        <f t="shared" si="7"/>
        <v>тр.Ø146*20</v>
      </c>
      <c r="C138" s="54">
        <v>146</v>
      </c>
      <c r="D138" s="54">
        <v>20</v>
      </c>
      <c r="E138" s="1">
        <f t="shared" si="6"/>
        <v>62.147</v>
      </c>
      <c r="F138" s="31">
        <f t="shared" si="8"/>
        <v>7.3804</v>
      </c>
    </row>
    <row r="139" spans="1:6" ht="12.75">
      <c r="A139" s="9">
        <v>136</v>
      </c>
      <c r="B139" s="80" t="str">
        <f t="shared" si="7"/>
        <v>тр.Ø146*22</v>
      </c>
      <c r="C139" s="54">
        <v>146</v>
      </c>
      <c r="D139" s="54">
        <v>22</v>
      </c>
      <c r="E139" s="1">
        <f t="shared" si="6"/>
        <v>67.2766</v>
      </c>
      <c r="F139" s="31">
        <f t="shared" si="8"/>
        <v>6.8177</v>
      </c>
    </row>
    <row r="140" spans="1:6" ht="12.75">
      <c r="A140" s="9">
        <v>137</v>
      </c>
      <c r="B140" s="80" t="str">
        <f t="shared" si="7"/>
        <v>тр.Ø146*25</v>
      </c>
      <c r="C140" s="54">
        <v>146</v>
      </c>
      <c r="D140" s="54">
        <v>25</v>
      </c>
      <c r="E140" s="1">
        <f t="shared" si="6"/>
        <v>74.601</v>
      </c>
      <c r="F140" s="31">
        <f t="shared" si="8"/>
        <v>6.1483</v>
      </c>
    </row>
    <row r="141" spans="1:6" ht="12.75">
      <c r="A141" s="9">
        <v>138</v>
      </c>
      <c r="B141" s="80" t="str">
        <f t="shared" si="7"/>
        <v>тр.Ø152*5</v>
      </c>
      <c r="C141" s="54">
        <v>152</v>
      </c>
      <c r="D141" s="54">
        <v>5</v>
      </c>
      <c r="E141" s="1">
        <f t="shared" si="6"/>
        <v>18.1262</v>
      </c>
      <c r="F141" s="31">
        <f t="shared" si="8"/>
        <v>26.3443</v>
      </c>
    </row>
    <row r="142" spans="1:6" ht="12.75">
      <c r="A142" s="9">
        <v>139</v>
      </c>
      <c r="B142" s="80" t="str">
        <f t="shared" si="7"/>
        <v>тр.Ø152*6</v>
      </c>
      <c r="C142" s="54">
        <v>152</v>
      </c>
      <c r="D142" s="54">
        <v>6</v>
      </c>
      <c r="E142" s="1">
        <f t="shared" si="6"/>
        <v>21.6035</v>
      </c>
      <c r="F142" s="31">
        <f t="shared" si="8"/>
        <v>22.1039</v>
      </c>
    </row>
    <row r="143" spans="1:6" ht="12.75">
      <c r="A143" s="9">
        <v>140</v>
      </c>
      <c r="B143" s="80" t="str">
        <f t="shared" si="7"/>
        <v>тр.Ø152*7</v>
      </c>
      <c r="C143" s="54">
        <v>152</v>
      </c>
      <c r="D143" s="54">
        <v>7</v>
      </c>
      <c r="E143" s="1">
        <f t="shared" si="6"/>
        <v>25.0314</v>
      </c>
      <c r="F143" s="31">
        <f t="shared" si="8"/>
        <v>19.0769</v>
      </c>
    </row>
    <row r="144" spans="1:6" ht="12.75">
      <c r="A144" s="9">
        <v>141</v>
      </c>
      <c r="B144" s="80" t="str">
        <f t="shared" si="7"/>
        <v>тр.Ø152*8</v>
      </c>
      <c r="C144" s="54">
        <v>152</v>
      </c>
      <c r="D144" s="54">
        <v>8</v>
      </c>
      <c r="E144" s="1">
        <f t="shared" si="6"/>
        <v>28.4101</v>
      </c>
      <c r="F144" s="31">
        <f t="shared" si="8"/>
        <v>16.8082</v>
      </c>
    </row>
    <row r="145" spans="1:6" ht="12.75">
      <c r="A145" s="9">
        <v>142</v>
      </c>
      <c r="B145" s="80" t="str">
        <f t="shared" si="7"/>
        <v>тр.Ø152*9</v>
      </c>
      <c r="C145" s="54">
        <v>152</v>
      </c>
      <c r="D145" s="54">
        <v>9</v>
      </c>
      <c r="E145" s="1">
        <f t="shared" si="6"/>
        <v>31.7394</v>
      </c>
      <c r="F145" s="31">
        <f t="shared" si="8"/>
        <v>15.0451</v>
      </c>
    </row>
    <row r="146" spans="1:6" ht="12.75">
      <c r="A146" s="9">
        <v>143</v>
      </c>
      <c r="B146" s="80" t="str">
        <f t="shared" si="7"/>
        <v>тр.Ø152*10</v>
      </c>
      <c r="C146" s="54">
        <v>152</v>
      </c>
      <c r="D146" s="54">
        <v>10</v>
      </c>
      <c r="E146" s="1">
        <f t="shared" si="6"/>
        <v>35.0193</v>
      </c>
      <c r="F146" s="31">
        <f t="shared" si="8"/>
        <v>13.636</v>
      </c>
    </row>
    <row r="147" spans="1:6" ht="12.75">
      <c r="A147" s="9">
        <v>144</v>
      </c>
      <c r="B147" s="80" t="str">
        <f t="shared" si="7"/>
        <v>тр.Ø152*12</v>
      </c>
      <c r="C147" s="54">
        <v>152</v>
      </c>
      <c r="D147" s="54">
        <v>12</v>
      </c>
      <c r="E147" s="1">
        <f t="shared" si="6"/>
        <v>41.4313</v>
      </c>
      <c r="F147" s="31">
        <f t="shared" si="8"/>
        <v>11.5256</v>
      </c>
    </row>
    <row r="148" spans="1:6" ht="12.75">
      <c r="A148" s="9">
        <v>145</v>
      </c>
      <c r="B148" s="80" t="str">
        <f t="shared" si="7"/>
        <v>тр.Ø152*14</v>
      </c>
      <c r="C148" s="54">
        <v>152</v>
      </c>
      <c r="D148" s="54">
        <v>14</v>
      </c>
      <c r="E148" s="1">
        <f t="shared" si="6"/>
        <v>47.646</v>
      </c>
      <c r="F148" s="31">
        <f t="shared" si="8"/>
        <v>10.0223</v>
      </c>
    </row>
    <row r="149" spans="1:6" ht="12.75">
      <c r="A149" s="9">
        <v>146</v>
      </c>
      <c r="B149" s="80" t="str">
        <f t="shared" si="7"/>
        <v>тр.Ø152*16</v>
      </c>
      <c r="C149" s="54">
        <v>152</v>
      </c>
      <c r="D149" s="54">
        <v>16</v>
      </c>
      <c r="E149" s="1">
        <f t="shared" si="6"/>
        <v>53.6634</v>
      </c>
      <c r="F149" s="31">
        <f t="shared" si="8"/>
        <v>8.8985</v>
      </c>
    </row>
    <row r="150" spans="1:6" ht="12.75">
      <c r="A150" s="9">
        <v>147</v>
      </c>
      <c r="B150" s="80" t="str">
        <f t="shared" si="7"/>
        <v>тр.Ø152*17</v>
      </c>
      <c r="C150" s="54">
        <v>152</v>
      </c>
      <c r="D150" s="54">
        <v>17</v>
      </c>
      <c r="E150" s="1">
        <f t="shared" si="6"/>
        <v>56.5981</v>
      </c>
      <c r="F150" s="31">
        <f t="shared" si="8"/>
        <v>8.4371</v>
      </c>
    </row>
    <row r="151" spans="1:6" ht="12.75">
      <c r="A151" s="9">
        <v>148</v>
      </c>
      <c r="B151" s="80" t="str">
        <f t="shared" si="7"/>
        <v>тр.Ø152*18</v>
      </c>
      <c r="C151" s="54">
        <v>152</v>
      </c>
      <c r="D151" s="54">
        <v>18</v>
      </c>
      <c r="E151" s="1">
        <f t="shared" si="6"/>
        <v>59.4835</v>
      </c>
      <c r="F151" s="31">
        <f t="shared" si="8"/>
        <v>8.0278</v>
      </c>
    </row>
    <row r="152" spans="1:6" ht="12.75">
      <c r="A152" s="9">
        <v>149</v>
      </c>
      <c r="B152" s="80" t="str">
        <f t="shared" si="7"/>
        <v>тр.Ø152*20</v>
      </c>
      <c r="C152" s="54">
        <v>152</v>
      </c>
      <c r="D152" s="54">
        <v>20</v>
      </c>
      <c r="E152" s="1">
        <f t="shared" si="6"/>
        <v>65.1064</v>
      </c>
      <c r="F152" s="31">
        <f t="shared" si="8"/>
        <v>7.3345</v>
      </c>
    </row>
    <row r="153" spans="1:6" ht="12.75">
      <c r="A153" s="9">
        <v>150</v>
      </c>
      <c r="B153" s="80" t="str">
        <f t="shared" si="7"/>
        <v>тр.Ø152*22</v>
      </c>
      <c r="C153" s="54">
        <v>152</v>
      </c>
      <c r="D153" s="54">
        <v>22</v>
      </c>
      <c r="E153" s="1">
        <f t="shared" si="6"/>
        <v>70.5319</v>
      </c>
      <c r="F153" s="31">
        <f t="shared" si="8"/>
        <v>6.7703</v>
      </c>
    </row>
    <row r="154" spans="1:6" ht="12.75">
      <c r="A154" s="9">
        <v>151</v>
      </c>
      <c r="B154" s="80" t="str">
        <f t="shared" si="7"/>
        <v>тр.Ø159*5</v>
      </c>
      <c r="C154" s="54">
        <v>159</v>
      </c>
      <c r="D154" s="54">
        <v>5</v>
      </c>
      <c r="E154" s="1">
        <f t="shared" si="6"/>
        <v>18.9894</v>
      </c>
      <c r="F154" s="31">
        <f t="shared" si="8"/>
        <v>26.3048</v>
      </c>
    </row>
    <row r="155" spans="1:6" ht="12.75">
      <c r="A155" s="9">
        <v>152</v>
      </c>
      <c r="B155" s="80" t="str">
        <f t="shared" si="7"/>
        <v>тр.Ø159*6</v>
      </c>
      <c r="C155" s="54">
        <v>159</v>
      </c>
      <c r="D155" s="54">
        <v>6</v>
      </c>
      <c r="E155" s="1">
        <f t="shared" si="6"/>
        <v>22.6393</v>
      </c>
      <c r="F155" s="31">
        <f t="shared" si="8"/>
        <v>22.064</v>
      </c>
    </row>
    <row r="156" spans="1:6" ht="12.75">
      <c r="A156" s="9">
        <v>153</v>
      </c>
      <c r="B156" s="80" t="str">
        <f t="shared" si="7"/>
        <v>тр.Ø159*7</v>
      </c>
      <c r="C156" s="54">
        <v>159</v>
      </c>
      <c r="D156" s="54">
        <v>7</v>
      </c>
      <c r="E156" s="1">
        <f t="shared" si="6"/>
        <v>26.2398</v>
      </c>
      <c r="F156" s="31">
        <f t="shared" si="8"/>
        <v>19.0365</v>
      </c>
    </row>
    <row r="157" spans="1:6" ht="12.75">
      <c r="A157" s="9">
        <v>154</v>
      </c>
      <c r="B157" s="80" t="str">
        <f t="shared" si="7"/>
        <v>тр.Ø159*8</v>
      </c>
      <c r="C157" s="54">
        <v>159</v>
      </c>
      <c r="D157" s="54">
        <v>8</v>
      </c>
      <c r="E157" s="1">
        <f t="shared" si="6"/>
        <v>29.7911</v>
      </c>
      <c r="F157" s="31">
        <f t="shared" si="8"/>
        <v>16.7672</v>
      </c>
    </row>
    <row r="158" spans="1:6" ht="12.75">
      <c r="A158" s="9">
        <v>155</v>
      </c>
      <c r="B158" s="80" t="str">
        <f t="shared" si="7"/>
        <v>тр.Ø159*9</v>
      </c>
      <c r="C158" s="54">
        <v>159</v>
      </c>
      <c r="D158" s="54">
        <v>9</v>
      </c>
      <c r="E158" s="1">
        <f t="shared" si="6"/>
        <v>33.293</v>
      </c>
      <c r="F158" s="31">
        <f t="shared" si="8"/>
        <v>15.0036</v>
      </c>
    </row>
    <row r="159" spans="1:6" ht="12.75">
      <c r="A159" s="9">
        <v>156</v>
      </c>
      <c r="B159" s="80" t="str">
        <f t="shared" si="7"/>
        <v>тр.Ø159*10</v>
      </c>
      <c r="C159" s="54">
        <v>159</v>
      </c>
      <c r="D159" s="54">
        <v>10</v>
      </c>
      <c r="E159" s="1">
        <f t="shared" si="6"/>
        <v>36.7456</v>
      </c>
      <c r="F159" s="31">
        <f t="shared" si="8"/>
        <v>13.5938</v>
      </c>
    </row>
    <row r="160" spans="1:6" ht="12.75">
      <c r="A160" s="9">
        <v>157</v>
      </c>
      <c r="B160" s="80" t="str">
        <f t="shared" si="7"/>
        <v>тр.Ø159*12</v>
      </c>
      <c r="C160" s="54">
        <v>159</v>
      </c>
      <c r="D160" s="54">
        <v>12</v>
      </c>
      <c r="E160" s="1">
        <f t="shared" si="6"/>
        <v>43.5029</v>
      </c>
      <c r="F160" s="31">
        <f t="shared" si="8"/>
        <v>11.4823</v>
      </c>
    </row>
    <row r="161" spans="1:6" ht="12.75">
      <c r="A161" s="9">
        <v>158</v>
      </c>
      <c r="B161" s="80" t="str">
        <f t="shared" si="7"/>
        <v>тр.Ø159*14</v>
      </c>
      <c r="C161" s="54">
        <v>159</v>
      </c>
      <c r="D161" s="54">
        <v>14</v>
      </c>
      <c r="E161" s="1">
        <f t="shared" si="6"/>
        <v>50.0628</v>
      </c>
      <c r="F161" s="31">
        <f t="shared" si="8"/>
        <v>9.9777</v>
      </c>
    </row>
    <row r="162" spans="1:6" ht="12.75">
      <c r="A162" s="9">
        <v>159</v>
      </c>
      <c r="B162" s="80" t="str">
        <f t="shared" si="7"/>
        <v>тр.Ø159*16</v>
      </c>
      <c r="C162" s="54">
        <v>159</v>
      </c>
      <c r="D162" s="54">
        <v>16</v>
      </c>
      <c r="E162" s="1">
        <f t="shared" si="6"/>
        <v>56.4255</v>
      </c>
      <c r="F162" s="31">
        <f t="shared" si="8"/>
        <v>8.8526</v>
      </c>
    </row>
    <row r="163" spans="1:6" ht="12.75">
      <c r="A163" s="9">
        <v>160</v>
      </c>
      <c r="B163" s="80" t="str">
        <f t="shared" si="7"/>
        <v>тр.Ø159*17</v>
      </c>
      <c r="C163" s="54">
        <v>159</v>
      </c>
      <c r="D163" s="54">
        <v>17</v>
      </c>
      <c r="E163" s="1">
        <f t="shared" si="6"/>
        <v>59.5329</v>
      </c>
      <c r="F163" s="31">
        <f t="shared" si="8"/>
        <v>8.3905</v>
      </c>
    </row>
    <row r="164" spans="1:6" ht="12.75">
      <c r="A164" s="9">
        <v>161</v>
      </c>
      <c r="B164" s="80" t="str">
        <f t="shared" si="7"/>
        <v>тр.Ø159*18</v>
      </c>
      <c r="C164" s="54">
        <v>159</v>
      </c>
      <c r="D164" s="54">
        <v>18</v>
      </c>
      <c r="E164" s="1">
        <f t="shared" si="6"/>
        <v>62.5909</v>
      </c>
      <c r="F164" s="31">
        <f t="shared" si="8"/>
        <v>7.9806</v>
      </c>
    </row>
    <row r="165" spans="1:6" ht="12.75">
      <c r="A165" s="9">
        <v>162</v>
      </c>
      <c r="B165" s="80" t="str">
        <f t="shared" si="7"/>
        <v>тр.Ø159*20</v>
      </c>
      <c r="C165" s="54">
        <v>159</v>
      </c>
      <c r="D165" s="54">
        <v>20</v>
      </c>
      <c r="E165" s="1">
        <f t="shared" si="6"/>
        <v>68.559</v>
      </c>
      <c r="F165" s="31">
        <f t="shared" si="8"/>
        <v>7.2859</v>
      </c>
    </row>
    <row r="166" spans="1:6" ht="12.75">
      <c r="A166" s="9">
        <v>163</v>
      </c>
      <c r="B166" s="80" t="str">
        <f t="shared" si="7"/>
        <v>тр.Ø159*22</v>
      </c>
      <c r="C166" s="54">
        <v>159</v>
      </c>
      <c r="D166" s="54">
        <v>22</v>
      </c>
      <c r="E166" s="1">
        <f t="shared" si="6"/>
        <v>74.3298</v>
      </c>
      <c r="F166" s="31">
        <f t="shared" si="8"/>
        <v>6.7202</v>
      </c>
    </row>
    <row r="167" spans="1:6" ht="12.75">
      <c r="A167" s="9">
        <v>164</v>
      </c>
      <c r="B167" s="80" t="str">
        <f t="shared" si="7"/>
        <v>тр.Ø159*25</v>
      </c>
      <c r="C167" s="54">
        <v>159</v>
      </c>
      <c r="D167" s="54">
        <v>25</v>
      </c>
      <c r="E167" s="1">
        <f t="shared" si="6"/>
        <v>82.616</v>
      </c>
      <c r="F167" s="31">
        <f t="shared" si="8"/>
        <v>6.0462</v>
      </c>
    </row>
    <row r="168" spans="1:6" ht="12.75">
      <c r="A168" s="9">
        <v>165</v>
      </c>
      <c r="B168" s="80" t="str">
        <f t="shared" si="7"/>
        <v>тр.Ø168*5</v>
      </c>
      <c r="C168" s="54">
        <v>168</v>
      </c>
      <c r="D168" s="54">
        <v>5</v>
      </c>
      <c r="E168" s="1">
        <f t="shared" si="6"/>
        <v>20.0991</v>
      </c>
      <c r="F168" s="31">
        <f t="shared" si="8"/>
        <v>26.2593</v>
      </c>
    </row>
    <row r="169" spans="1:6" ht="12.75">
      <c r="A169" s="9">
        <v>166</v>
      </c>
      <c r="B169" s="80" t="str">
        <f t="shared" si="7"/>
        <v>тр.Ø168*6</v>
      </c>
      <c r="C169" s="54">
        <v>168</v>
      </c>
      <c r="D169" s="54">
        <v>6</v>
      </c>
      <c r="E169" s="1">
        <f t="shared" si="6"/>
        <v>23.971</v>
      </c>
      <c r="F169" s="31">
        <f t="shared" si="8"/>
        <v>22.0178</v>
      </c>
    </row>
    <row r="170" spans="1:6" ht="12.75">
      <c r="A170" s="9">
        <v>167</v>
      </c>
      <c r="B170" s="80" t="str">
        <f t="shared" si="7"/>
        <v>тр.Ø168*7</v>
      </c>
      <c r="C170" s="54">
        <v>168</v>
      </c>
      <c r="D170" s="54">
        <v>7</v>
      </c>
      <c r="E170" s="1">
        <f t="shared" si="6"/>
        <v>27.7935</v>
      </c>
      <c r="F170" s="31">
        <f t="shared" si="8"/>
        <v>18.9896</v>
      </c>
    </row>
    <row r="171" spans="1:6" ht="12.75">
      <c r="A171" s="9">
        <v>168</v>
      </c>
      <c r="B171" s="80" t="str">
        <f t="shared" si="7"/>
        <v>тр.Ø168*8</v>
      </c>
      <c r="C171" s="54">
        <v>168</v>
      </c>
      <c r="D171" s="54">
        <v>8</v>
      </c>
      <c r="E171" s="1">
        <f t="shared" si="6"/>
        <v>31.5667</v>
      </c>
      <c r="F171" s="31">
        <f t="shared" si="8"/>
        <v>16.7198</v>
      </c>
    </row>
    <row r="172" spans="1:6" ht="12.75">
      <c r="A172" s="9">
        <v>169</v>
      </c>
      <c r="B172" s="80" t="str">
        <f t="shared" si="7"/>
        <v>тр.Ø168*9</v>
      </c>
      <c r="C172" s="54">
        <v>168</v>
      </c>
      <c r="D172" s="54">
        <v>9</v>
      </c>
      <c r="E172" s="1">
        <f t="shared" si="6"/>
        <v>35.2906</v>
      </c>
      <c r="F172" s="31">
        <f t="shared" si="8"/>
        <v>14.9555</v>
      </c>
    </row>
    <row r="173" spans="1:6" ht="12.75">
      <c r="A173" s="9">
        <v>170</v>
      </c>
      <c r="B173" s="80" t="str">
        <f t="shared" si="7"/>
        <v>тр.Ø168*10</v>
      </c>
      <c r="C173" s="54">
        <v>168</v>
      </c>
      <c r="D173" s="54">
        <v>10</v>
      </c>
      <c r="E173" s="1">
        <f t="shared" si="6"/>
        <v>38.9652</v>
      </c>
      <c r="F173" s="31">
        <f t="shared" si="8"/>
        <v>13.5451</v>
      </c>
    </row>
    <row r="174" spans="1:6" ht="12.75">
      <c r="A174" s="9">
        <v>171</v>
      </c>
      <c r="B174" s="80" t="str">
        <f t="shared" si="7"/>
        <v>тр.Ø168*12</v>
      </c>
      <c r="C174" s="54">
        <v>168</v>
      </c>
      <c r="D174" s="54">
        <v>12</v>
      </c>
      <c r="E174" s="1">
        <f t="shared" si="6"/>
        <v>46.1663</v>
      </c>
      <c r="F174" s="31">
        <f t="shared" si="8"/>
        <v>11.4323</v>
      </c>
    </row>
    <row r="175" spans="1:6" ht="12.75">
      <c r="A175" s="9">
        <v>172</v>
      </c>
      <c r="B175" s="80" t="str">
        <f t="shared" si="7"/>
        <v>тр.Ø168*14</v>
      </c>
      <c r="C175" s="54">
        <v>168</v>
      </c>
      <c r="D175" s="54">
        <v>14</v>
      </c>
      <c r="E175" s="1">
        <f t="shared" si="6"/>
        <v>53.1702</v>
      </c>
      <c r="F175" s="31">
        <f t="shared" si="8"/>
        <v>9.9264</v>
      </c>
    </row>
    <row r="176" spans="1:6" ht="12.75">
      <c r="A176" s="9">
        <v>173</v>
      </c>
      <c r="B176" s="80" t="str">
        <f t="shared" si="7"/>
        <v>тр.Ø168*16</v>
      </c>
      <c r="C176" s="54">
        <v>168</v>
      </c>
      <c r="D176" s="54">
        <v>16</v>
      </c>
      <c r="E176" s="1">
        <f t="shared" si="6"/>
        <v>59.9768</v>
      </c>
      <c r="F176" s="31">
        <f t="shared" si="8"/>
        <v>8.7999</v>
      </c>
    </row>
    <row r="177" spans="1:6" ht="12.75">
      <c r="A177" s="9">
        <v>174</v>
      </c>
      <c r="B177" s="80" t="str">
        <f t="shared" si="7"/>
        <v>тр.Ø168*17</v>
      </c>
      <c r="C177" s="54">
        <v>168</v>
      </c>
      <c r="D177" s="54">
        <v>17</v>
      </c>
      <c r="E177" s="1">
        <f t="shared" si="6"/>
        <v>63.3061</v>
      </c>
      <c r="F177" s="31">
        <f t="shared" si="8"/>
        <v>8.3371</v>
      </c>
    </row>
    <row r="178" spans="1:6" ht="12.75">
      <c r="A178" s="9">
        <v>175</v>
      </c>
      <c r="B178" s="80" t="str">
        <f t="shared" si="7"/>
        <v>тр.Ø168*18</v>
      </c>
      <c r="C178" s="54">
        <v>168</v>
      </c>
      <c r="D178" s="54">
        <v>18</v>
      </c>
      <c r="E178" s="1">
        <f t="shared" si="6"/>
        <v>66.5861</v>
      </c>
      <c r="F178" s="31">
        <f t="shared" si="8"/>
        <v>7.9264</v>
      </c>
    </row>
    <row r="179" spans="1:6" ht="12.75">
      <c r="A179" s="9">
        <v>176</v>
      </c>
      <c r="B179" s="80" t="str">
        <f t="shared" si="7"/>
        <v>тр.Ø168*20</v>
      </c>
      <c r="C179" s="54">
        <v>168</v>
      </c>
      <c r="D179" s="54">
        <v>20</v>
      </c>
      <c r="E179" s="1">
        <f t="shared" si="6"/>
        <v>72.998</v>
      </c>
      <c r="F179" s="31">
        <f t="shared" si="8"/>
        <v>7.2302</v>
      </c>
    </row>
    <row r="180" spans="1:6" ht="12.75">
      <c r="A180" s="9">
        <v>177</v>
      </c>
      <c r="B180" s="80" t="str">
        <f t="shared" si="7"/>
        <v>тр.Ø168*22</v>
      </c>
      <c r="C180" s="54">
        <v>168</v>
      </c>
      <c r="D180" s="54">
        <v>22</v>
      </c>
      <c r="E180" s="1">
        <f t="shared" si="6"/>
        <v>79.2127</v>
      </c>
      <c r="F180" s="31">
        <f t="shared" si="8"/>
        <v>6.6629</v>
      </c>
    </row>
    <row r="181" spans="1:6" ht="12.75">
      <c r="A181" s="9">
        <v>178</v>
      </c>
      <c r="B181" s="80" t="str">
        <f t="shared" si="7"/>
        <v>тр.Ø168*25</v>
      </c>
      <c r="C181" s="54">
        <v>168</v>
      </c>
      <c r="D181" s="54">
        <v>25</v>
      </c>
      <c r="E181" s="1">
        <f t="shared" si="6"/>
        <v>88.1649</v>
      </c>
      <c r="F181" s="31">
        <f t="shared" si="8"/>
        <v>5.9864</v>
      </c>
    </row>
    <row r="182" spans="1:6" ht="12.75">
      <c r="A182" s="9">
        <v>179</v>
      </c>
      <c r="B182" s="80" t="str">
        <f t="shared" si="7"/>
        <v>тр.Ø180*5</v>
      </c>
      <c r="C182" s="54">
        <v>180</v>
      </c>
      <c r="D182" s="54">
        <v>5</v>
      </c>
      <c r="E182" s="1">
        <f t="shared" si="6"/>
        <v>21.5788</v>
      </c>
      <c r="F182" s="31">
        <f t="shared" si="8"/>
        <v>26.2057</v>
      </c>
    </row>
    <row r="183" spans="1:6" ht="12.75">
      <c r="A183" s="9">
        <v>180</v>
      </c>
      <c r="B183" s="80" t="str">
        <f t="shared" si="7"/>
        <v>тр.Ø180*6</v>
      </c>
      <c r="C183" s="54">
        <v>180</v>
      </c>
      <c r="D183" s="54">
        <v>6</v>
      </c>
      <c r="E183" s="1">
        <f t="shared" si="6"/>
        <v>25.7466</v>
      </c>
      <c r="F183" s="31">
        <f t="shared" si="8"/>
        <v>21.9635</v>
      </c>
    </row>
    <row r="184" spans="1:6" ht="12.75">
      <c r="A184" s="9">
        <v>181</v>
      </c>
      <c r="B184" s="80" t="str">
        <f t="shared" si="7"/>
        <v>тр.Ø180*7</v>
      </c>
      <c r="C184" s="54">
        <v>180</v>
      </c>
      <c r="D184" s="54">
        <v>7</v>
      </c>
      <c r="E184" s="1">
        <f t="shared" si="6"/>
        <v>29.8651</v>
      </c>
      <c r="F184" s="31">
        <f t="shared" si="8"/>
        <v>18.9347</v>
      </c>
    </row>
    <row r="185" spans="1:6" ht="12.75">
      <c r="A185" s="9">
        <v>182</v>
      </c>
      <c r="B185" s="80" t="str">
        <f t="shared" si="7"/>
        <v>тр.Ø180*8</v>
      </c>
      <c r="C185" s="54">
        <v>180</v>
      </c>
      <c r="D185" s="54">
        <v>8</v>
      </c>
      <c r="E185" s="1">
        <f t="shared" si="6"/>
        <v>33.9342</v>
      </c>
      <c r="F185" s="31">
        <f t="shared" si="8"/>
        <v>16.6642</v>
      </c>
    </row>
    <row r="186" spans="1:6" ht="12.75">
      <c r="A186" s="9">
        <v>183</v>
      </c>
      <c r="B186" s="80" t="str">
        <f t="shared" si="7"/>
        <v>тр.Ø180*9</v>
      </c>
      <c r="C186" s="54">
        <v>180</v>
      </c>
      <c r="D186" s="54">
        <v>9</v>
      </c>
      <c r="E186" s="1">
        <f t="shared" si="6"/>
        <v>37.9541</v>
      </c>
      <c r="F186" s="31">
        <f t="shared" si="8"/>
        <v>14.8992</v>
      </c>
    </row>
    <row r="187" spans="1:6" ht="12.75">
      <c r="A187" s="9">
        <v>184</v>
      </c>
      <c r="B187" s="80" t="str">
        <f t="shared" si="7"/>
        <v>тр.Ø180*10</v>
      </c>
      <c r="C187" s="54">
        <v>180</v>
      </c>
      <c r="D187" s="54">
        <v>10</v>
      </c>
      <c r="E187" s="1">
        <f t="shared" si="6"/>
        <v>41.9246</v>
      </c>
      <c r="F187" s="31">
        <f t="shared" si="8"/>
        <v>13.4882</v>
      </c>
    </row>
    <row r="188" spans="1:6" ht="12.75">
      <c r="A188" s="9">
        <v>185</v>
      </c>
      <c r="B188" s="80" t="str">
        <f t="shared" si="7"/>
        <v>тр.Ø180*12</v>
      </c>
      <c r="C188" s="54">
        <v>180</v>
      </c>
      <c r="D188" s="54">
        <v>12</v>
      </c>
      <c r="E188" s="1">
        <f t="shared" si="6"/>
        <v>49.7176</v>
      </c>
      <c r="F188" s="31">
        <f t="shared" si="8"/>
        <v>11.374</v>
      </c>
    </row>
    <row r="189" spans="1:6" ht="12.75">
      <c r="A189" s="9">
        <v>186</v>
      </c>
      <c r="B189" s="80" t="str">
        <f t="shared" si="7"/>
        <v>тр.Ø180*14</v>
      </c>
      <c r="C189" s="54">
        <v>180</v>
      </c>
      <c r="D189" s="54">
        <v>14</v>
      </c>
      <c r="E189" s="1">
        <f t="shared" si="6"/>
        <v>57.3133</v>
      </c>
      <c r="F189" s="31">
        <f t="shared" si="8"/>
        <v>9.8666</v>
      </c>
    </row>
    <row r="190" spans="1:6" ht="12.75">
      <c r="A190" s="9">
        <v>187</v>
      </c>
      <c r="B190" s="80" t="str">
        <f t="shared" si="7"/>
        <v>тр.Ø180*16</v>
      </c>
      <c r="C190" s="54">
        <v>180</v>
      </c>
      <c r="D190" s="54">
        <v>16</v>
      </c>
      <c r="E190" s="1">
        <f t="shared" si="6"/>
        <v>64.7118</v>
      </c>
      <c r="F190" s="31">
        <f t="shared" si="8"/>
        <v>8.7385</v>
      </c>
    </row>
    <row r="191" spans="1:6" ht="12.75">
      <c r="A191" s="9">
        <v>188</v>
      </c>
      <c r="B191" s="80" t="str">
        <f t="shared" si="7"/>
        <v>тр.Ø180*17</v>
      </c>
      <c r="C191" s="54">
        <v>180</v>
      </c>
      <c r="D191" s="54">
        <v>17</v>
      </c>
      <c r="E191" s="1">
        <f t="shared" si="6"/>
        <v>68.337</v>
      </c>
      <c r="F191" s="31">
        <f t="shared" si="8"/>
        <v>8.275</v>
      </c>
    </row>
    <row r="192" spans="1:6" ht="12.75">
      <c r="A192" s="9">
        <v>189</v>
      </c>
      <c r="B192" s="80" t="str">
        <f t="shared" si="7"/>
        <v>тр.Ø180*18</v>
      </c>
      <c r="C192" s="54">
        <v>180</v>
      </c>
      <c r="D192" s="54">
        <v>18</v>
      </c>
      <c r="E192" s="1">
        <f t="shared" si="6"/>
        <v>71.9129</v>
      </c>
      <c r="F192" s="31">
        <f t="shared" si="8"/>
        <v>7.8635</v>
      </c>
    </row>
    <row r="193" spans="1:6" ht="12.75">
      <c r="A193" s="9">
        <v>190</v>
      </c>
      <c r="B193" s="80" t="str">
        <f t="shared" si="7"/>
        <v>тр.Ø180*20</v>
      </c>
      <c r="C193" s="54">
        <v>180</v>
      </c>
      <c r="D193" s="54">
        <v>20</v>
      </c>
      <c r="E193" s="1">
        <f t="shared" si="6"/>
        <v>78.9168</v>
      </c>
      <c r="F193" s="31">
        <f t="shared" si="8"/>
        <v>7.1656</v>
      </c>
    </row>
    <row r="194" spans="1:6" ht="12.75">
      <c r="A194" s="9">
        <v>191</v>
      </c>
      <c r="B194" s="80" t="str">
        <f t="shared" si="7"/>
        <v>тр.Ø180*22</v>
      </c>
      <c r="C194" s="54">
        <v>180</v>
      </c>
      <c r="D194" s="54">
        <v>22</v>
      </c>
      <c r="E194" s="1">
        <f t="shared" si="6"/>
        <v>85.7234</v>
      </c>
      <c r="F194" s="31">
        <f t="shared" si="8"/>
        <v>6.5966</v>
      </c>
    </row>
    <row r="195" spans="1:6" ht="12.75">
      <c r="A195" s="9">
        <v>192</v>
      </c>
      <c r="B195" s="80" t="str">
        <f t="shared" si="7"/>
        <v>тр.Ø180*25</v>
      </c>
      <c r="C195" s="54">
        <v>180</v>
      </c>
      <c r="D195" s="54">
        <v>25</v>
      </c>
      <c r="E195" s="1">
        <f t="shared" si="6"/>
        <v>95.5633</v>
      </c>
      <c r="F195" s="31">
        <f t="shared" si="8"/>
        <v>5.9174</v>
      </c>
    </row>
    <row r="196" spans="1:6" ht="12.75">
      <c r="A196" s="9">
        <v>193</v>
      </c>
      <c r="B196" s="80" t="str">
        <f t="shared" si="7"/>
        <v>тр.Ø194*5</v>
      </c>
      <c r="C196" s="54">
        <v>194</v>
      </c>
      <c r="D196" s="54">
        <v>5</v>
      </c>
      <c r="E196" s="1">
        <f aca="true" t="shared" si="9" ref="E196:E259">ROUND(PI()*D196*(C196-D196)*7850/1000/1000,4)</f>
        <v>23.3051</v>
      </c>
      <c r="F196" s="31">
        <f t="shared" si="8"/>
        <v>26.1517</v>
      </c>
    </row>
    <row r="197" spans="1:6" ht="12.75">
      <c r="A197" s="9">
        <v>194</v>
      </c>
      <c r="B197" s="80" t="str">
        <f aca="true" t="shared" si="10" ref="B197:B260">"тр.Ø"&amp;C197&amp;"*"&amp;D197</f>
        <v>тр.Ø194*6</v>
      </c>
      <c r="C197" s="54">
        <v>194</v>
      </c>
      <c r="D197" s="54">
        <v>6</v>
      </c>
      <c r="E197" s="1">
        <f t="shared" si="9"/>
        <v>27.8182</v>
      </c>
      <c r="F197" s="31">
        <f aca="true" t="shared" si="11" ref="F197:F260">ROUND(1000/E197*PI()*C197/1000,4)</f>
        <v>21.909</v>
      </c>
    </row>
    <row r="198" spans="1:6" ht="12.75">
      <c r="A198" s="9">
        <v>195</v>
      </c>
      <c r="B198" s="80" t="str">
        <f t="shared" si="10"/>
        <v>тр.Ø194*7</v>
      </c>
      <c r="C198" s="54">
        <v>194</v>
      </c>
      <c r="D198" s="54">
        <v>7</v>
      </c>
      <c r="E198" s="1">
        <f t="shared" si="9"/>
        <v>32.2819</v>
      </c>
      <c r="F198" s="31">
        <f t="shared" si="11"/>
        <v>18.8796</v>
      </c>
    </row>
    <row r="199" spans="1:6" ht="12.75">
      <c r="A199" s="9">
        <v>196</v>
      </c>
      <c r="B199" s="80" t="str">
        <f t="shared" si="10"/>
        <v>тр.Ø194*8</v>
      </c>
      <c r="C199" s="54">
        <v>194</v>
      </c>
      <c r="D199" s="54">
        <v>8</v>
      </c>
      <c r="E199" s="1">
        <f t="shared" si="9"/>
        <v>36.6963</v>
      </c>
      <c r="F199" s="31">
        <f t="shared" si="11"/>
        <v>16.6085</v>
      </c>
    </row>
    <row r="200" spans="1:6" ht="12.75">
      <c r="A200" s="9">
        <v>197</v>
      </c>
      <c r="B200" s="80" t="str">
        <f t="shared" si="10"/>
        <v>тр.Ø194*9</v>
      </c>
      <c r="C200" s="54">
        <v>194</v>
      </c>
      <c r="D200" s="54">
        <v>9</v>
      </c>
      <c r="E200" s="1">
        <f t="shared" si="9"/>
        <v>41.0614</v>
      </c>
      <c r="F200" s="31">
        <f t="shared" si="11"/>
        <v>14.8429</v>
      </c>
    </row>
    <row r="201" spans="1:6" ht="12.75">
      <c r="A201" s="9">
        <v>198</v>
      </c>
      <c r="B201" s="80" t="str">
        <f t="shared" si="10"/>
        <v>тр.Ø194*10</v>
      </c>
      <c r="C201" s="54">
        <v>194</v>
      </c>
      <c r="D201" s="54">
        <v>10</v>
      </c>
      <c r="E201" s="1">
        <f t="shared" si="9"/>
        <v>45.3772</v>
      </c>
      <c r="F201" s="31">
        <f t="shared" si="11"/>
        <v>13.4312</v>
      </c>
    </row>
    <row r="202" spans="1:6" ht="12.75">
      <c r="A202" s="9">
        <v>199</v>
      </c>
      <c r="B202" s="80" t="str">
        <f t="shared" si="10"/>
        <v>тр.Ø194*12</v>
      </c>
      <c r="C202" s="54">
        <v>194</v>
      </c>
      <c r="D202" s="54">
        <v>12</v>
      </c>
      <c r="E202" s="1">
        <f t="shared" si="9"/>
        <v>53.8607</v>
      </c>
      <c r="F202" s="31">
        <f t="shared" si="11"/>
        <v>11.3157</v>
      </c>
    </row>
    <row r="203" spans="1:6" ht="12.75">
      <c r="A203" s="9">
        <v>200</v>
      </c>
      <c r="B203" s="80" t="str">
        <f t="shared" si="10"/>
        <v>тр.Ø194*14</v>
      </c>
      <c r="C203" s="54">
        <v>194</v>
      </c>
      <c r="D203" s="54">
        <v>14</v>
      </c>
      <c r="E203" s="1">
        <f t="shared" si="9"/>
        <v>62.147</v>
      </c>
      <c r="F203" s="31">
        <f t="shared" si="11"/>
        <v>9.8069</v>
      </c>
    </row>
    <row r="204" spans="1:6" ht="12.75">
      <c r="A204" s="9">
        <v>201</v>
      </c>
      <c r="B204" s="80" t="str">
        <f t="shared" si="10"/>
        <v>тр.Ø194*16</v>
      </c>
      <c r="C204" s="54">
        <v>194</v>
      </c>
      <c r="D204" s="54">
        <v>16</v>
      </c>
      <c r="E204" s="1">
        <f t="shared" si="9"/>
        <v>70.236</v>
      </c>
      <c r="F204" s="31">
        <f t="shared" si="11"/>
        <v>8.6774</v>
      </c>
    </row>
    <row r="205" spans="1:6" ht="12.75">
      <c r="A205" s="9">
        <v>202</v>
      </c>
      <c r="B205" s="80" t="str">
        <f t="shared" si="10"/>
        <v>тр.Ø194*17</v>
      </c>
      <c r="C205" s="54">
        <v>194</v>
      </c>
      <c r="D205" s="54">
        <v>17</v>
      </c>
      <c r="E205" s="1">
        <f t="shared" si="9"/>
        <v>74.2065</v>
      </c>
      <c r="F205" s="31">
        <f t="shared" si="11"/>
        <v>8.2131</v>
      </c>
    </row>
    <row r="206" spans="1:6" ht="12.75">
      <c r="A206" s="9">
        <v>203</v>
      </c>
      <c r="B206" s="80" t="str">
        <f t="shared" si="10"/>
        <v>тр.Ø194*18</v>
      </c>
      <c r="C206" s="54">
        <v>194</v>
      </c>
      <c r="D206" s="54">
        <v>18</v>
      </c>
      <c r="E206" s="1">
        <f t="shared" si="9"/>
        <v>78.1276</v>
      </c>
      <c r="F206" s="31">
        <f t="shared" si="11"/>
        <v>7.8009</v>
      </c>
    </row>
    <row r="207" spans="1:6" ht="12.75">
      <c r="A207" s="9">
        <v>204</v>
      </c>
      <c r="B207" s="80" t="str">
        <f t="shared" si="10"/>
        <v>тр.Ø194*20</v>
      </c>
      <c r="C207" s="54">
        <v>194</v>
      </c>
      <c r="D207" s="54">
        <v>20</v>
      </c>
      <c r="E207" s="1">
        <f t="shared" si="9"/>
        <v>85.822</v>
      </c>
      <c r="F207" s="31">
        <f t="shared" si="11"/>
        <v>7.1015</v>
      </c>
    </row>
    <row r="208" spans="1:6" ht="12.75">
      <c r="A208" s="9">
        <v>205</v>
      </c>
      <c r="B208" s="80" t="str">
        <f t="shared" si="10"/>
        <v>тр.Ø194*22</v>
      </c>
      <c r="C208" s="54">
        <v>194</v>
      </c>
      <c r="D208" s="54">
        <v>22</v>
      </c>
      <c r="E208" s="1">
        <f t="shared" si="9"/>
        <v>93.3191</v>
      </c>
      <c r="F208" s="31">
        <f t="shared" si="11"/>
        <v>6.531</v>
      </c>
    </row>
    <row r="209" spans="1:6" ht="12.75">
      <c r="A209" s="9">
        <v>206</v>
      </c>
      <c r="B209" s="80" t="str">
        <f t="shared" si="10"/>
        <v>тр.Ø194*25</v>
      </c>
      <c r="C209" s="54">
        <v>194</v>
      </c>
      <c r="D209" s="54">
        <v>25</v>
      </c>
      <c r="E209" s="1">
        <f t="shared" si="9"/>
        <v>104.1948</v>
      </c>
      <c r="F209" s="31">
        <f t="shared" si="11"/>
        <v>5.8493</v>
      </c>
    </row>
    <row r="210" spans="1:6" ht="12.75">
      <c r="A210" s="9">
        <v>207</v>
      </c>
      <c r="B210" s="80" t="str">
        <f t="shared" si="10"/>
        <v>тр.Ø203*6</v>
      </c>
      <c r="C210" s="54">
        <v>203</v>
      </c>
      <c r="D210" s="54">
        <v>6</v>
      </c>
      <c r="E210" s="1">
        <f t="shared" si="9"/>
        <v>29.1499</v>
      </c>
      <c r="F210" s="31">
        <f t="shared" si="11"/>
        <v>21.8781</v>
      </c>
    </row>
    <row r="211" spans="1:6" ht="12.75">
      <c r="A211" s="9">
        <v>208</v>
      </c>
      <c r="B211" s="80" t="str">
        <f t="shared" si="10"/>
        <v>тр.Ø203*7</v>
      </c>
      <c r="C211" s="54">
        <v>203</v>
      </c>
      <c r="D211" s="54">
        <v>7</v>
      </c>
      <c r="E211" s="1">
        <f t="shared" si="9"/>
        <v>33.8356</v>
      </c>
      <c r="F211" s="31">
        <f t="shared" si="11"/>
        <v>18.8483</v>
      </c>
    </row>
    <row r="212" spans="1:6" ht="12.75">
      <c r="A212" s="9">
        <v>209</v>
      </c>
      <c r="B212" s="80" t="str">
        <f t="shared" si="10"/>
        <v>тр.Ø203*8</v>
      </c>
      <c r="C212" s="54">
        <v>203</v>
      </c>
      <c r="D212" s="54">
        <v>8</v>
      </c>
      <c r="E212" s="1">
        <f t="shared" si="9"/>
        <v>38.4719</v>
      </c>
      <c r="F212" s="31">
        <f t="shared" si="11"/>
        <v>16.5769</v>
      </c>
    </row>
    <row r="213" spans="1:6" ht="12.75">
      <c r="A213" s="9">
        <v>210</v>
      </c>
      <c r="B213" s="80" t="str">
        <f t="shared" si="10"/>
        <v>тр.Ø203*9</v>
      </c>
      <c r="C213" s="54">
        <v>203</v>
      </c>
      <c r="D213" s="54">
        <v>9</v>
      </c>
      <c r="E213" s="1">
        <f t="shared" si="9"/>
        <v>43.059</v>
      </c>
      <c r="F213" s="31">
        <f t="shared" si="11"/>
        <v>14.8109</v>
      </c>
    </row>
    <row r="214" spans="1:6" ht="12.75">
      <c r="A214" s="9">
        <v>211</v>
      </c>
      <c r="B214" s="80" t="str">
        <f t="shared" si="10"/>
        <v>тр.Ø203*10</v>
      </c>
      <c r="C214" s="54">
        <v>203</v>
      </c>
      <c r="D214" s="54">
        <v>10</v>
      </c>
      <c r="E214" s="1">
        <f t="shared" si="9"/>
        <v>47.5967</v>
      </c>
      <c r="F214" s="31">
        <f t="shared" si="11"/>
        <v>13.3989</v>
      </c>
    </row>
    <row r="215" spans="1:6" ht="12.75">
      <c r="A215" s="9">
        <v>212</v>
      </c>
      <c r="B215" s="80" t="str">
        <f t="shared" si="10"/>
        <v>тр.Ø203*12</v>
      </c>
      <c r="C215" s="54">
        <v>203</v>
      </c>
      <c r="D215" s="54">
        <v>12</v>
      </c>
      <c r="E215" s="1">
        <f t="shared" si="9"/>
        <v>56.5242</v>
      </c>
      <c r="F215" s="31">
        <f t="shared" si="11"/>
        <v>11.2827</v>
      </c>
    </row>
    <row r="216" spans="1:6" ht="12.75">
      <c r="A216" s="9">
        <v>213</v>
      </c>
      <c r="B216" s="80" t="str">
        <f t="shared" si="10"/>
        <v>тр.Ø203*14</v>
      </c>
      <c r="C216" s="54">
        <v>203</v>
      </c>
      <c r="D216" s="54">
        <v>14</v>
      </c>
      <c r="E216" s="1">
        <f t="shared" si="9"/>
        <v>65.2543</v>
      </c>
      <c r="F216" s="31">
        <f t="shared" si="11"/>
        <v>9.7732</v>
      </c>
    </row>
    <row r="217" spans="1:6" ht="12.75">
      <c r="A217" s="9">
        <v>214</v>
      </c>
      <c r="B217" s="80" t="str">
        <f t="shared" si="10"/>
        <v>тр.Ø203*16</v>
      </c>
      <c r="C217" s="54">
        <v>203</v>
      </c>
      <c r="D217" s="54">
        <v>16</v>
      </c>
      <c r="E217" s="1">
        <f t="shared" si="9"/>
        <v>73.7872</v>
      </c>
      <c r="F217" s="31">
        <f t="shared" si="11"/>
        <v>8.643</v>
      </c>
    </row>
    <row r="218" spans="1:6" ht="12.75">
      <c r="A218" s="9">
        <v>215</v>
      </c>
      <c r="B218" s="80" t="str">
        <f t="shared" si="10"/>
        <v>тр.Ø203*17</v>
      </c>
      <c r="C218" s="54">
        <v>203</v>
      </c>
      <c r="D218" s="54">
        <v>17</v>
      </c>
      <c r="E218" s="1">
        <f t="shared" si="9"/>
        <v>77.9797</v>
      </c>
      <c r="F218" s="31">
        <f t="shared" si="11"/>
        <v>8.1783</v>
      </c>
    </row>
    <row r="219" spans="1:6" ht="12.75">
      <c r="A219" s="9">
        <v>216</v>
      </c>
      <c r="B219" s="80" t="str">
        <f t="shared" si="10"/>
        <v>тр.Ø203*18</v>
      </c>
      <c r="C219" s="54">
        <v>203</v>
      </c>
      <c r="D219" s="54">
        <v>18</v>
      </c>
      <c r="E219" s="1">
        <f t="shared" si="9"/>
        <v>82.1228</v>
      </c>
      <c r="F219" s="31">
        <f t="shared" si="11"/>
        <v>7.7657</v>
      </c>
    </row>
    <row r="220" spans="1:6" ht="12.75">
      <c r="A220" s="9">
        <v>217</v>
      </c>
      <c r="B220" s="80" t="str">
        <f t="shared" si="10"/>
        <v>тр.Ø203*20</v>
      </c>
      <c r="C220" s="54">
        <v>203</v>
      </c>
      <c r="D220" s="54">
        <v>20</v>
      </c>
      <c r="E220" s="1">
        <f t="shared" si="9"/>
        <v>90.2611</v>
      </c>
      <c r="F220" s="31">
        <f t="shared" si="11"/>
        <v>7.0655</v>
      </c>
    </row>
    <row r="221" spans="1:6" ht="12.75">
      <c r="A221" s="9">
        <v>218</v>
      </c>
      <c r="B221" s="80" t="str">
        <f t="shared" si="10"/>
        <v>тр.Ø203*22</v>
      </c>
      <c r="C221" s="54">
        <v>203</v>
      </c>
      <c r="D221" s="54">
        <v>22</v>
      </c>
      <c r="E221" s="1">
        <f t="shared" si="9"/>
        <v>98.2021</v>
      </c>
      <c r="F221" s="31">
        <f t="shared" si="11"/>
        <v>6.4942</v>
      </c>
    </row>
    <row r="222" spans="1:6" ht="12.75">
      <c r="A222" s="9">
        <v>219</v>
      </c>
      <c r="B222" s="80" t="str">
        <f t="shared" si="10"/>
        <v>тр.Ø203*25</v>
      </c>
      <c r="C222" s="54">
        <v>203</v>
      </c>
      <c r="D222" s="54">
        <v>25</v>
      </c>
      <c r="E222" s="1">
        <f t="shared" si="9"/>
        <v>109.7437</v>
      </c>
      <c r="F222" s="31">
        <f t="shared" si="11"/>
        <v>5.8112</v>
      </c>
    </row>
    <row r="223" spans="1:6" ht="12.75">
      <c r="A223" s="9">
        <v>220</v>
      </c>
      <c r="B223" s="80" t="str">
        <f t="shared" si="10"/>
        <v>тр.Ø219*6</v>
      </c>
      <c r="C223" s="54">
        <v>219</v>
      </c>
      <c r="D223" s="54">
        <v>6</v>
      </c>
      <c r="E223" s="1">
        <f t="shared" si="9"/>
        <v>31.5174</v>
      </c>
      <c r="F223" s="31">
        <f t="shared" si="11"/>
        <v>21.8295</v>
      </c>
    </row>
    <row r="224" spans="1:6" ht="12.75">
      <c r="A224" s="9">
        <v>221</v>
      </c>
      <c r="B224" s="80" t="str">
        <f t="shared" si="10"/>
        <v>тр.Ø219*7</v>
      </c>
      <c r="C224" s="54">
        <v>219</v>
      </c>
      <c r="D224" s="54">
        <v>7</v>
      </c>
      <c r="E224" s="1">
        <f t="shared" si="9"/>
        <v>36.5977</v>
      </c>
      <c r="F224" s="31">
        <f t="shared" si="11"/>
        <v>18.7992</v>
      </c>
    </row>
    <row r="225" spans="1:6" ht="12.75">
      <c r="A225" s="9">
        <v>222</v>
      </c>
      <c r="B225" s="80" t="str">
        <f t="shared" si="10"/>
        <v>тр.Ø219*8</v>
      </c>
      <c r="C225" s="54">
        <v>219</v>
      </c>
      <c r="D225" s="54">
        <v>8</v>
      </c>
      <c r="E225" s="1">
        <f t="shared" si="9"/>
        <v>41.6286</v>
      </c>
      <c r="F225" s="31">
        <f t="shared" si="11"/>
        <v>16.5273</v>
      </c>
    </row>
    <row r="226" spans="1:6" ht="12.75">
      <c r="A226" s="9">
        <v>223</v>
      </c>
      <c r="B226" s="80" t="str">
        <f t="shared" si="10"/>
        <v>тр.Ø219*9</v>
      </c>
      <c r="C226" s="54">
        <v>219</v>
      </c>
      <c r="D226" s="54">
        <v>9</v>
      </c>
      <c r="E226" s="1">
        <f t="shared" si="9"/>
        <v>46.6102</v>
      </c>
      <c r="F226" s="31">
        <f t="shared" si="11"/>
        <v>14.7609</v>
      </c>
    </row>
    <row r="227" spans="1:6" ht="12.75">
      <c r="A227" s="9">
        <v>224</v>
      </c>
      <c r="B227" s="80" t="str">
        <f t="shared" si="10"/>
        <v>тр.Ø219*10</v>
      </c>
      <c r="C227" s="54">
        <v>219</v>
      </c>
      <c r="D227" s="54">
        <v>10</v>
      </c>
      <c r="E227" s="1">
        <f t="shared" si="9"/>
        <v>51.5425</v>
      </c>
      <c r="F227" s="31">
        <f t="shared" si="11"/>
        <v>13.3484</v>
      </c>
    </row>
    <row r="228" spans="1:6" ht="12.75">
      <c r="A228" s="9">
        <v>225</v>
      </c>
      <c r="B228" s="80" t="str">
        <f t="shared" si="10"/>
        <v>тр.Ø219*12</v>
      </c>
      <c r="C228" s="54">
        <v>219</v>
      </c>
      <c r="D228" s="54">
        <v>12</v>
      </c>
      <c r="E228" s="1">
        <f t="shared" si="9"/>
        <v>61.2592</v>
      </c>
      <c r="F228" s="31">
        <f t="shared" si="11"/>
        <v>11.2311</v>
      </c>
    </row>
    <row r="229" spans="1:6" ht="12.75">
      <c r="A229" s="9">
        <v>226</v>
      </c>
      <c r="B229" s="80" t="str">
        <f t="shared" si="10"/>
        <v>тр.Ø219*14</v>
      </c>
      <c r="C229" s="54">
        <v>219</v>
      </c>
      <c r="D229" s="54">
        <v>14</v>
      </c>
      <c r="E229" s="1">
        <f t="shared" si="9"/>
        <v>70.7785</v>
      </c>
      <c r="F229" s="31">
        <f t="shared" si="11"/>
        <v>9.7206</v>
      </c>
    </row>
    <row r="230" spans="1:6" ht="12.75">
      <c r="A230" s="9">
        <v>227</v>
      </c>
      <c r="B230" s="80" t="str">
        <f t="shared" si="10"/>
        <v>тр.Ø219*16</v>
      </c>
      <c r="C230" s="54">
        <v>219</v>
      </c>
      <c r="D230" s="54">
        <v>16</v>
      </c>
      <c r="E230" s="1">
        <f t="shared" si="9"/>
        <v>80.1006</v>
      </c>
      <c r="F230" s="31">
        <f t="shared" si="11"/>
        <v>8.5893</v>
      </c>
    </row>
    <row r="231" spans="1:6" ht="12.75">
      <c r="A231" s="9">
        <v>228</v>
      </c>
      <c r="B231" s="80" t="str">
        <f t="shared" si="10"/>
        <v>тр.Ø219*18</v>
      </c>
      <c r="C231" s="54">
        <v>219</v>
      </c>
      <c r="D231" s="54">
        <v>18</v>
      </c>
      <c r="E231" s="1">
        <f t="shared" si="9"/>
        <v>89.2253</v>
      </c>
      <c r="F231" s="31">
        <f t="shared" si="11"/>
        <v>7.7109</v>
      </c>
    </row>
    <row r="232" spans="1:6" ht="12.75">
      <c r="A232" s="9">
        <v>229</v>
      </c>
      <c r="B232" s="80" t="str">
        <f t="shared" si="10"/>
        <v>тр.Ø219*20</v>
      </c>
      <c r="C232" s="54">
        <v>219</v>
      </c>
      <c r="D232" s="54">
        <v>20</v>
      </c>
      <c r="E232" s="1">
        <f t="shared" si="9"/>
        <v>98.1528</v>
      </c>
      <c r="F232" s="31">
        <f t="shared" si="11"/>
        <v>7.0096</v>
      </c>
    </row>
    <row r="233" spans="1:6" ht="12.75">
      <c r="A233" s="9">
        <v>230</v>
      </c>
      <c r="B233" s="80" t="str">
        <f t="shared" si="10"/>
        <v>тр.Ø219*25</v>
      </c>
      <c r="C233" s="54">
        <v>219</v>
      </c>
      <c r="D233" s="54">
        <v>25</v>
      </c>
      <c r="E233" s="1">
        <f t="shared" si="9"/>
        <v>119.6083</v>
      </c>
      <c r="F233" s="31">
        <f t="shared" si="11"/>
        <v>5.7522</v>
      </c>
    </row>
    <row r="234" spans="1:6" ht="12.75">
      <c r="A234" s="9">
        <v>231</v>
      </c>
      <c r="B234" s="80" t="str">
        <f t="shared" si="10"/>
        <v>тр.Ø245*7</v>
      </c>
      <c r="C234" s="54">
        <v>245</v>
      </c>
      <c r="D234" s="54">
        <v>7</v>
      </c>
      <c r="E234" s="1">
        <f t="shared" si="9"/>
        <v>41.0861</v>
      </c>
      <c r="F234" s="31">
        <f t="shared" si="11"/>
        <v>18.7336</v>
      </c>
    </row>
    <row r="235" spans="1:6" ht="12.75">
      <c r="A235" s="9">
        <v>232</v>
      </c>
      <c r="B235" s="80" t="str">
        <f t="shared" si="10"/>
        <v>тр.Ø245*8</v>
      </c>
      <c r="C235" s="54">
        <v>245</v>
      </c>
      <c r="D235" s="54">
        <v>8</v>
      </c>
      <c r="E235" s="1">
        <f t="shared" si="9"/>
        <v>46.7582</v>
      </c>
      <c r="F235" s="31">
        <f t="shared" si="11"/>
        <v>16.4611</v>
      </c>
    </row>
    <row r="236" spans="1:6" ht="12.75">
      <c r="A236" s="9">
        <v>233</v>
      </c>
      <c r="B236" s="80" t="str">
        <f t="shared" si="10"/>
        <v>тр.Ø245*9</v>
      </c>
      <c r="C236" s="54">
        <v>245</v>
      </c>
      <c r="D236" s="54">
        <v>9</v>
      </c>
      <c r="E236" s="1">
        <f t="shared" si="9"/>
        <v>52.381</v>
      </c>
      <c r="F236" s="31">
        <f t="shared" si="11"/>
        <v>14.6941</v>
      </c>
    </row>
    <row r="237" spans="1:6" ht="12.75">
      <c r="A237" s="9">
        <v>234</v>
      </c>
      <c r="B237" s="80" t="str">
        <f t="shared" si="10"/>
        <v>тр.Ø245*10</v>
      </c>
      <c r="C237" s="54">
        <v>245</v>
      </c>
      <c r="D237" s="54">
        <v>10</v>
      </c>
      <c r="E237" s="1">
        <f t="shared" si="9"/>
        <v>57.9545</v>
      </c>
      <c r="F237" s="31">
        <f t="shared" si="11"/>
        <v>13.2809</v>
      </c>
    </row>
    <row r="238" spans="1:6" ht="12.75">
      <c r="A238" s="9">
        <v>235</v>
      </c>
      <c r="B238" s="80" t="str">
        <f t="shared" si="10"/>
        <v>тр.Ø245*12</v>
      </c>
      <c r="C238" s="54">
        <v>245</v>
      </c>
      <c r="D238" s="54">
        <v>12</v>
      </c>
      <c r="E238" s="1">
        <f t="shared" si="9"/>
        <v>68.9536</v>
      </c>
      <c r="F238" s="31">
        <f t="shared" si="11"/>
        <v>11.1624</v>
      </c>
    </row>
    <row r="239" spans="1:6" ht="12.75">
      <c r="A239" s="9">
        <v>236</v>
      </c>
      <c r="B239" s="80" t="str">
        <f t="shared" si="10"/>
        <v>тр.Ø245*14</v>
      </c>
      <c r="C239" s="54">
        <v>245</v>
      </c>
      <c r="D239" s="54">
        <v>14</v>
      </c>
      <c r="E239" s="1">
        <f t="shared" si="9"/>
        <v>79.7553</v>
      </c>
      <c r="F239" s="31">
        <f t="shared" si="11"/>
        <v>9.6506</v>
      </c>
    </row>
    <row r="240" spans="1:6" ht="12.75">
      <c r="A240" s="9">
        <v>237</v>
      </c>
      <c r="B240" s="80" t="str">
        <f t="shared" si="10"/>
        <v>тр.Ø245*16</v>
      </c>
      <c r="C240" s="54">
        <v>245</v>
      </c>
      <c r="D240" s="54">
        <v>16</v>
      </c>
      <c r="E240" s="1">
        <f t="shared" si="9"/>
        <v>90.3597</v>
      </c>
      <c r="F240" s="31">
        <f t="shared" si="11"/>
        <v>8.5181</v>
      </c>
    </row>
    <row r="241" spans="1:6" ht="12.75">
      <c r="A241" s="9">
        <v>238</v>
      </c>
      <c r="B241" s="80" t="str">
        <f t="shared" si="10"/>
        <v>тр.Ø245*18</v>
      </c>
      <c r="C241" s="54">
        <v>245</v>
      </c>
      <c r="D241" s="54">
        <v>18</v>
      </c>
      <c r="E241" s="1">
        <f t="shared" si="9"/>
        <v>100.7669</v>
      </c>
      <c r="F241" s="31">
        <f t="shared" si="11"/>
        <v>7.6383</v>
      </c>
    </row>
    <row r="242" spans="1:6" ht="12.75">
      <c r="A242" s="9">
        <v>239</v>
      </c>
      <c r="B242" s="80" t="str">
        <f t="shared" si="10"/>
        <v>тр.Ø245*20</v>
      </c>
      <c r="C242" s="54">
        <v>245</v>
      </c>
      <c r="D242" s="54">
        <v>20</v>
      </c>
      <c r="E242" s="1">
        <f t="shared" si="9"/>
        <v>110.9768</v>
      </c>
      <c r="F242" s="31">
        <f t="shared" si="11"/>
        <v>6.9356</v>
      </c>
    </row>
    <row r="243" spans="1:6" ht="12.75">
      <c r="A243" s="9">
        <v>240</v>
      </c>
      <c r="B243" s="80" t="str">
        <f t="shared" si="10"/>
        <v>тр.Ø245*25</v>
      </c>
      <c r="C243" s="54">
        <v>245</v>
      </c>
      <c r="D243" s="54">
        <v>25</v>
      </c>
      <c r="E243" s="1">
        <f t="shared" si="9"/>
        <v>135.6383</v>
      </c>
      <c r="F243" s="31">
        <f t="shared" si="11"/>
        <v>5.6746</v>
      </c>
    </row>
    <row r="244" spans="1:6" ht="12.75">
      <c r="A244" s="9">
        <v>241</v>
      </c>
      <c r="B244" s="80" t="str">
        <f t="shared" si="10"/>
        <v>тр.Ø273*7</v>
      </c>
      <c r="C244" s="54">
        <v>273</v>
      </c>
      <c r="D244" s="54">
        <v>7</v>
      </c>
      <c r="E244" s="1">
        <f t="shared" si="9"/>
        <v>45.9197</v>
      </c>
      <c r="F244" s="31">
        <f t="shared" si="11"/>
        <v>18.6773</v>
      </c>
    </row>
    <row r="245" spans="1:6" ht="12.75">
      <c r="A245" s="9">
        <v>242</v>
      </c>
      <c r="B245" s="80" t="str">
        <f t="shared" si="10"/>
        <v>тр.Ø273*8</v>
      </c>
      <c r="C245" s="54">
        <v>273</v>
      </c>
      <c r="D245" s="54">
        <v>8</v>
      </c>
      <c r="E245" s="1">
        <f t="shared" si="9"/>
        <v>52.2824</v>
      </c>
      <c r="F245" s="31">
        <f t="shared" si="11"/>
        <v>16.4043</v>
      </c>
    </row>
    <row r="246" spans="1:6" ht="12.75">
      <c r="A246" s="9">
        <v>243</v>
      </c>
      <c r="B246" s="80" t="str">
        <f t="shared" si="10"/>
        <v>тр.Ø273*9</v>
      </c>
      <c r="C246" s="54">
        <v>273</v>
      </c>
      <c r="D246" s="54">
        <v>9</v>
      </c>
      <c r="E246" s="1">
        <f t="shared" si="9"/>
        <v>58.5957</v>
      </c>
      <c r="F246" s="31">
        <f t="shared" si="11"/>
        <v>14.6368</v>
      </c>
    </row>
    <row r="247" spans="1:6" ht="12.75">
      <c r="A247" s="9">
        <v>244</v>
      </c>
      <c r="B247" s="80" t="str">
        <f t="shared" si="10"/>
        <v>тр.Ø273*10</v>
      </c>
      <c r="C247" s="54">
        <v>273</v>
      </c>
      <c r="D247" s="54">
        <v>10</v>
      </c>
      <c r="E247" s="1">
        <f t="shared" si="9"/>
        <v>64.8598</v>
      </c>
      <c r="F247" s="31">
        <f t="shared" si="11"/>
        <v>13.2232</v>
      </c>
    </row>
    <row r="248" spans="1:6" ht="12.75">
      <c r="A248" s="9">
        <v>245</v>
      </c>
      <c r="B248" s="80" t="str">
        <f t="shared" si="10"/>
        <v>тр.Ø273*12</v>
      </c>
      <c r="C248" s="54">
        <v>273</v>
      </c>
      <c r="D248" s="54">
        <v>12</v>
      </c>
      <c r="E248" s="1">
        <f t="shared" si="9"/>
        <v>77.2398</v>
      </c>
      <c r="F248" s="31">
        <f t="shared" si="11"/>
        <v>11.1038</v>
      </c>
    </row>
    <row r="249" spans="1:6" ht="12.75">
      <c r="A249" s="9">
        <v>246</v>
      </c>
      <c r="B249" s="80" t="str">
        <f t="shared" si="10"/>
        <v>тр.Ø273*14</v>
      </c>
      <c r="C249" s="54">
        <v>273</v>
      </c>
      <c r="D249" s="54">
        <v>14</v>
      </c>
      <c r="E249" s="1">
        <f t="shared" si="9"/>
        <v>89.4226</v>
      </c>
      <c r="F249" s="31">
        <f t="shared" si="11"/>
        <v>9.591</v>
      </c>
    </row>
    <row r="250" spans="1:6" ht="12.75">
      <c r="A250" s="9">
        <v>247</v>
      </c>
      <c r="B250" s="80" t="str">
        <f t="shared" si="10"/>
        <v>тр.Ø273*16</v>
      </c>
      <c r="C250" s="54">
        <v>273</v>
      </c>
      <c r="D250" s="54">
        <v>16</v>
      </c>
      <c r="E250" s="1">
        <f t="shared" si="9"/>
        <v>101.4081</v>
      </c>
      <c r="F250" s="31">
        <f t="shared" si="11"/>
        <v>8.4575</v>
      </c>
    </row>
    <row r="251" spans="1:6" ht="12.75">
      <c r="A251" s="9">
        <v>248</v>
      </c>
      <c r="B251" s="80" t="str">
        <f t="shared" si="10"/>
        <v>тр.Ø273*18</v>
      </c>
      <c r="C251" s="54">
        <v>273</v>
      </c>
      <c r="D251" s="54">
        <v>18</v>
      </c>
      <c r="E251" s="1">
        <f t="shared" si="9"/>
        <v>113.1963</v>
      </c>
      <c r="F251" s="31">
        <f t="shared" si="11"/>
        <v>7.5767</v>
      </c>
    </row>
    <row r="252" spans="1:6" ht="12.75">
      <c r="A252" s="9">
        <v>249</v>
      </c>
      <c r="B252" s="80" t="str">
        <f t="shared" si="10"/>
        <v>тр.Ø273*20</v>
      </c>
      <c r="C252" s="54">
        <v>273</v>
      </c>
      <c r="D252" s="54">
        <v>20</v>
      </c>
      <c r="E252" s="1">
        <f t="shared" si="9"/>
        <v>124.7872</v>
      </c>
      <c r="F252" s="31">
        <f t="shared" si="11"/>
        <v>6.8729</v>
      </c>
    </row>
    <row r="253" spans="1:6" ht="12.75">
      <c r="A253" s="9">
        <v>250</v>
      </c>
      <c r="B253" s="80" t="str">
        <f t="shared" si="10"/>
        <v>тр.Ø273*22</v>
      </c>
      <c r="C253" s="54">
        <v>273</v>
      </c>
      <c r="D253" s="54">
        <v>22</v>
      </c>
      <c r="E253" s="1">
        <f t="shared" si="9"/>
        <v>136.1808</v>
      </c>
      <c r="F253" s="31">
        <f t="shared" si="11"/>
        <v>6.2979</v>
      </c>
    </row>
    <row r="254" spans="1:6" ht="12.75">
      <c r="A254" s="9">
        <v>251</v>
      </c>
      <c r="B254" s="80" t="str">
        <f t="shared" si="10"/>
        <v>тр.Ø273*25</v>
      </c>
      <c r="C254" s="54">
        <v>273</v>
      </c>
      <c r="D254" s="54">
        <v>25</v>
      </c>
      <c r="E254" s="1">
        <f t="shared" si="9"/>
        <v>152.9013</v>
      </c>
      <c r="F254" s="31">
        <f t="shared" si="11"/>
        <v>5.6092</v>
      </c>
    </row>
    <row r="255" spans="1:6" ht="12.75">
      <c r="A255" s="9">
        <v>252</v>
      </c>
      <c r="B255" s="80" t="str">
        <f t="shared" si="10"/>
        <v>тр.Ø299*8</v>
      </c>
      <c r="C255" s="54">
        <v>299</v>
      </c>
      <c r="D255" s="54">
        <v>8</v>
      </c>
      <c r="E255" s="1">
        <f t="shared" si="9"/>
        <v>57.412</v>
      </c>
      <c r="F255" s="31">
        <f t="shared" si="11"/>
        <v>16.3613</v>
      </c>
    </row>
    <row r="256" spans="1:6" ht="12.75">
      <c r="A256" s="9">
        <v>253</v>
      </c>
      <c r="B256" s="80" t="str">
        <f t="shared" si="10"/>
        <v>тр.Ø299*9</v>
      </c>
      <c r="C256" s="54">
        <v>299</v>
      </c>
      <c r="D256" s="54">
        <v>9</v>
      </c>
      <c r="E256" s="1">
        <f t="shared" si="9"/>
        <v>64.3665</v>
      </c>
      <c r="F256" s="31">
        <f t="shared" si="11"/>
        <v>14.5936</v>
      </c>
    </row>
    <row r="257" spans="1:6" ht="12.75">
      <c r="A257" s="9">
        <v>254</v>
      </c>
      <c r="B257" s="80" t="str">
        <f t="shared" si="10"/>
        <v>тр.Ø299*10</v>
      </c>
      <c r="C257" s="54">
        <v>299</v>
      </c>
      <c r="D257" s="54">
        <v>10</v>
      </c>
      <c r="E257" s="1">
        <f t="shared" si="9"/>
        <v>71.2717</v>
      </c>
      <c r="F257" s="31">
        <f t="shared" si="11"/>
        <v>13.1797</v>
      </c>
    </row>
    <row r="258" spans="1:6" ht="12.75">
      <c r="A258" s="9">
        <v>255</v>
      </c>
      <c r="B258" s="80" t="str">
        <f t="shared" si="10"/>
        <v>тр.Ø299*12</v>
      </c>
      <c r="C258" s="54">
        <v>299</v>
      </c>
      <c r="D258" s="54">
        <v>12</v>
      </c>
      <c r="E258" s="1">
        <f t="shared" si="9"/>
        <v>84.9342</v>
      </c>
      <c r="F258" s="31">
        <f t="shared" si="11"/>
        <v>11.0596</v>
      </c>
    </row>
    <row r="259" spans="1:6" ht="12.75">
      <c r="A259" s="9">
        <v>256</v>
      </c>
      <c r="B259" s="80" t="str">
        <f t="shared" si="10"/>
        <v>тр.Ø299*14</v>
      </c>
      <c r="C259" s="54">
        <v>299</v>
      </c>
      <c r="D259" s="54">
        <v>14</v>
      </c>
      <c r="E259" s="1">
        <f t="shared" si="9"/>
        <v>98.3994</v>
      </c>
      <c r="F259" s="31">
        <f t="shared" si="11"/>
        <v>9.5462</v>
      </c>
    </row>
    <row r="260" spans="1:6" ht="12.75">
      <c r="A260" s="9">
        <v>257</v>
      </c>
      <c r="B260" s="80" t="str">
        <f t="shared" si="10"/>
        <v>тр.Ø299*16</v>
      </c>
      <c r="C260" s="54">
        <v>299</v>
      </c>
      <c r="D260" s="54">
        <v>16</v>
      </c>
      <c r="E260" s="1">
        <f aca="true" t="shared" si="12" ref="E260:E323">ROUND(PI()*D260*(C260-D260)*7850/1000/1000,4)</f>
        <v>111.6673</v>
      </c>
      <c r="F260" s="31">
        <f t="shared" si="11"/>
        <v>8.4119</v>
      </c>
    </row>
    <row r="261" spans="1:6" ht="12.75">
      <c r="A261" s="9">
        <v>258</v>
      </c>
      <c r="B261" s="80" t="str">
        <f aca="true" t="shared" si="13" ref="B261:B324">"тр.Ø"&amp;C261&amp;"*"&amp;D261</f>
        <v>тр.Ø299*18</v>
      </c>
      <c r="C261" s="54">
        <v>299</v>
      </c>
      <c r="D261" s="54">
        <v>18</v>
      </c>
      <c r="E261" s="1">
        <f t="shared" si="12"/>
        <v>124.7379</v>
      </c>
      <c r="F261" s="31">
        <f aca="true" t="shared" si="14" ref="F261:F324">ROUND(1000/E261*PI()*C261/1000,4)</f>
        <v>7.5305</v>
      </c>
    </row>
    <row r="262" spans="1:6" ht="12.75">
      <c r="A262" s="9">
        <v>259</v>
      </c>
      <c r="B262" s="80" t="str">
        <f t="shared" si="13"/>
        <v>тр.Ø299*20</v>
      </c>
      <c r="C262" s="54">
        <v>299</v>
      </c>
      <c r="D262" s="54">
        <v>20</v>
      </c>
      <c r="E262" s="1">
        <f t="shared" si="12"/>
        <v>137.6112</v>
      </c>
      <c r="F262" s="31">
        <f t="shared" si="14"/>
        <v>6.826</v>
      </c>
    </row>
    <row r="263" spans="1:6" ht="12.75">
      <c r="A263" s="9">
        <v>260</v>
      </c>
      <c r="B263" s="80" t="str">
        <f t="shared" si="13"/>
        <v>тр.Ø299*25</v>
      </c>
      <c r="C263" s="54">
        <v>299</v>
      </c>
      <c r="D263" s="54">
        <v>25</v>
      </c>
      <c r="E263" s="1">
        <f t="shared" si="12"/>
        <v>168.9313</v>
      </c>
      <c r="F263" s="31">
        <f t="shared" si="14"/>
        <v>5.5605</v>
      </c>
    </row>
    <row r="264" spans="1:6" ht="12.75">
      <c r="A264" s="9">
        <v>261</v>
      </c>
      <c r="B264" s="80" t="str">
        <f t="shared" si="13"/>
        <v>тр.Ø325*8</v>
      </c>
      <c r="C264" s="54">
        <v>325</v>
      </c>
      <c r="D264" s="54">
        <v>8</v>
      </c>
      <c r="E264" s="1">
        <f t="shared" si="12"/>
        <v>62.5416</v>
      </c>
      <c r="F264" s="31">
        <f t="shared" si="14"/>
        <v>16.3254</v>
      </c>
    </row>
    <row r="265" spans="1:6" ht="12.75">
      <c r="A265" s="9">
        <v>262</v>
      </c>
      <c r="B265" s="80" t="str">
        <f t="shared" si="13"/>
        <v>тр.Ø325*9</v>
      </c>
      <c r="C265" s="54">
        <v>325</v>
      </c>
      <c r="D265" s="54">
        <v>9</v>
      </c>
      <c r="E265" s="1">
        <f t="shared" si="12"/>
        <v>70.1373</v>
      </c>
      <c r="F265" s="31">
        <f t="shared" si="14"/>
        <v>14.5574</v>
      </c>
    </row>
    <row r="266" spans="1:6" ht="12.75">
      <c r="A266" s="9">
        <v>263</v>
      </c>
      <c r="B266" s="80" t="str">
        <f t="shared" si="13"/>
        <v>тр.Ø325*10</v>
      </c>
      <c r="C266" s="54">
        <v>325</v>
      </c>
      <c r="D266" s="54">
        <v>10</v>
      </c>
      <c r="E266" s="1">
        <f t="shared" si="12"/>
        <v>77.6837</v>
      </c>
      <c r="F266" s="31">
        <f t="shared" si="14"/>
        <v>13.1433</v>
      </c>
    </row>
    <row r="267" spans="1:6" ht="12.75">
      <c r="A267" s="9">
        <v>264</v>
      </c>
      <c r="B267" s="80" t="str">
        <f t="shared" si="13"/>
        <v>тр.Ø325*12</v>
      </c>
      <c r="C267" s="54">
        <v>325</v>
      </c>
      <c r="D267" s="54">
        <v>12</v>
      </c>
      <c r="E267" s="1">
        <f t="shared" si="12"/>
        <v>92.6286</v>
      </c>
      <c r="F267" s="31">
        <f t="shared" si="14"/>
        <v>11.0227</v>
      </c>
    </row>
    <row r="268" spans="1:6" ht="12.75">
      <c r="A268" s="9">
        <v>265</v>
      </c>
      <c r="B268" s="80" t="str">
        <f t="shared" si="13"/>
        <v>тр.Ø325*14</v>
      </c>
      <c r="C268" s="54">
        <v>325</v>
      </c>
      <c r="D268" s="54">
        <v>14</v>
      </c>
      <c r="E268" s="1">
        <f t="shared" si="12"/>
        <v>107.3762</v>
      </c>
      <c r="F268" s="31">
        <f t="shared" si="14"/>
        <v>9.5088</v>
      </c>
    </row>
    <row r="269" spans="1:6" ht="12.75">
      <c r="A269" s="9">
        <v>266</v>
      </c>
      <c r="B269" s="80" t="str">
        <f t="shared" si="13"/>
        <v>тр.Ø325*16</v>
      </c>
      <c r="C269" s="54">
        <v>325</v>
      </c>
      <c r="D269" s="54">
        <v>16</v>
      </c>
      <c r="E269" s="1">
        <f t="shared" si="12"/>
        <v>121.9265</v>
      </c>
      <c r="F269" s="31">
        <f t="shared" si="14"/>
        <v>8.374</v>
      </c>
    </row>
    <row r="270" spans="1:6" ht="12.75">
      <c r="A270" s="9">
        <v>267</v>
      </c>
      <c r="B270" s="80" t="str">
        <f t="shared" si="13"/>
        <v>тр.Ø325*18</v>
      </c>
      <c r="C270" s="54">
        <v>325</v>
      </c>
      <c r="D270" s="54">
        <v>18</v>
      </c>
      <c r="E270" s="1">
        <f t="shared" si="12"/>
        <v>136.2795</v>
      </c>
      <c r="F270" s="31">
        <f t="shared" si="14"/>
        <v>7.4921</v>
      </c>
    </row>
    <row r="271" spans="1:6" ht="12.75">
      <c r="A271" s="9">
        <v>268</v>
      </c>
      <c r="B271" s="80" t="str">
        <f t="shared" si="13"/>
        <v>тр.Ø325*20</v>
      </c>
      <c r="C271" s="54">
        <v>325</v>
      </c>
      <c r="D271" s="54">
        <v>20</v>
      </c>
      <c r="E271" s="1">
        <f t="shared" si="12"/>
        <v>150.4352</v>
      </c>
      <c r="F271" s="31">
        <f t="shared" si="14"/>
        <v>6.7871</v>
      </c>
    </row>
    <row r="272" spans="1:6" ht="12.75">
      <c r="A272" s="9">
        <v>269</v>
      </c>
      <c r="B272" s="80" t="str">
        <f t="shared" si="13"/>
        <v>тр.Ø325*25</v>
      </c>
      <c r="C272" s="54">
        <v>325</v>
      </c>
      <c r="D272" s="54">
        <v>25</v>
      </c>
      <c r="E272" s="1">
        <f t="shared" si="12"/>
        <v>184.9613</v>
      </c>
      <c r="F272" s="31">
        <f t="shared" si="14"/>
        <v>5.5202</v>
      </c>
    </row>
    <row r="273" spans="1:6" ht="12.75">
      <c r="A273" s="9">
        <v>270</v>
      </c>
      <c r="B273" s="80" t="str">
        <f t="shared" si="13"/>
        <v>тр.Ø402*9</v>
      </c>
      <c r="C273" s="54">
        <v>402</v>
      </c>
      <c r="D273" s="54">
        <v>9</v>
      </c>
      <c r="E273" s="1">
        <f t="shared" si="12"/>
        <v>87.2277</v>
      </c>
      <c r="F273" s="31">
        <f t="shared" si="14"/>
        <v>14.4784</v>
      </c>
    </row>
    <row r="274" spans="1:6" ht="12.75">
      <c r="A274" s="9">
        <v>271</v>
      </c>
      <c r="B274" s="80" t="str">
        <f t="shared" si="13"/>
        <v>тр.Ø402*10</v>
      </c>
      <c r="C274" s="54">
        <v>402</v>
      </c>
      <c r="D274" s="54">
        <v>10</v>
      </c>
      <c r="E274" s="1">
        <f t="shared" si="12"/>
        <v>96.6731</v>
      </c>
      <c r="F274" s="31">
        <f t="shared" si="14"/>
        <v>13.0638</v>
      </c>
    </row>
    <row r="275" spans="1:6" ht="12.75">
      <c r="A275" s="9">
        <v>272</v>
      </c>
      <c r="B275" s="80" t="str">
        <f t="shared" si="13"/>
        <v>тр.Ø402*12</v>
      </c>
      <c r="C275" s="54">
        <v>402</v>
      </c>
      <c r="D275" s="54">
        <v>12</v>
      </c>
      <c r="E275" s="1">
        <f t="shared" si="12"/>
        <v>115.4158</v>
      </c>
      <c r="F275" s="31">
        <f t="shared" si="14"/>
        <v>10.9424</v>
      </c>
    </row>
    <row r="276" spans="1:6" ht="12.75">
      <c r="A276" s="9">
        <v>273</v>
      </c>
      <c r="B276" s="80" t="str">
        <f t="shared" si="13"/>
        <v>тр.Ø402*14</v>
      </c>
      <c r="C276" s="54">
        <v>402</v>
      </c>
      <c r="D276" s="54">
        <v>14</v>
      </c>
      <c r="E276" s="1">
        <f t="shared" si="12"/>
        <v>133.9613</v>
      </c>
      <c r="F276" s="31">
        <f t="shared" si="14"/>
        <v>9.4275</v>
      </c>
    </row>
    <row r="277" spans="1:6" ht="12.75">
      <c r="A277" s="9">
        <v>274</v>
      </c>
      <c r="B277" s="80" t="str">
        <f t="shared" si="13"/>
        <v>тр.Ø402*16</v>
      </c>
      <c r="C277" s="54">
        <v>402</v>
      </c>
      <c r="D277" s="54">
        <v>16</v>
      </c>
      <c r="E277" s="1">
        <f t="shared" si="12"/>
        <v>152.3094</v>
      </c>
      <c r="F277" s="31">
        <f t="shared" si="14"/>
        <v>8.2918</v>
      </c>
    </row>
    <row r="278" spans="1:6" ht="12.75">
      <c r="A278" s="9">
        <v>275</v>
      </c>
      <c r="B278" s="80" t="str">
        <f t="shared" si="13"/>
        <v>тр.Ø402*18</v>
      </c>
      <c r="C278" s="54">
        <v>402</v>
      </c>
      <c r="D278" s="54">
        <v>18</v>
      </c>
      <c r="E278" s="1">
        <f t="shared" si="12"/>
        <v>170.4603</v>
      </c>
      <c r="F278" s="31">
        <f t="shared" si="14"/>
        <v>7.4089</v>
      </c>
    </row>
    <row r="279" spans="1:6" ht="12.75">
      <c r="A279" s="9">
        <v>276</v>
      </c>
      <c r="B279" s="80" t="str">
        <f t="shared" si="13"/>
        <v>тр.Ø402*20</v>
      </c>
      <c r="C279" s="54">
        <v>402</v>
      </c>
      <c r="D279" s="54">
        <v>20</v>
      </c>
      <c r="E279" s="1">
        <f t="shared" si="12"/>
        <v>188.4139</v>
      </c>
      <c r="F279" s="31">
        <f t="shared" si="14"/>
        <v>6.7029</v>
      </c>
    </row>
    <row r="280" spans="1:6" ht="12.75">
      <c r="A280" s="9">
        <v>277</v>
      </c>
      <c r="B280" s="80" t="str">
        <f t="shared" si="13"/>
        <v>тр.Ø402*25</v>
      </c>
      <c r="C280" s="54">
        <v>402</v>
      </c>
      <c r="D280" s="54">
        <v>25</v>
      </c>
      <c r="E280" s="1">
        <f t="shared" si="12"/>
        <v>232.4347</v>
      </c>
      <c r="F280" s="31">
        <f t="shared" si="14"/>
        <v>5.4334</v>
      </c>
    </row>
    <row r="281" spans="1:6" ht="12.75">
      <c r="A281" s="9">
        <v>278</v>
      </c>
      <c r="B281" s="80" t="str">
        <f t="shared" si="13"/>
        <v>тр.Ø426*9</v>
      </c>
      <c r="C281" s="54">
        <v>426</v>
      </c>
      <c r="D281" s="54">
        <v>9</v>
      </c>
      <c r="E281" s="1">
        <f t="shared" si="12"/>
        <v>92.5546</v>
      </c>
      <c r="F281" s="31">
        <f t="shared" si="14"/>
        <v>14.4598</v>
      </c>
    </row>
    <row r="282" spans="1:6" ht="12.75">
      <c r="A282" s="9">
        <v>279</v>
      </c>
      <c r="B282" s="80" t="str">
        <f t="shared" si="13"/>
        <v>тр.Ø426*10</v>
      </c>
      <c r="C282" s="54">
        <v>426</v>
      </c>
      <c r="D282" s="54">
        <v>10</v>
      </c>
      <c r="E282" s="1">
        <f t="shared" si="12"/>
        <v>102.5918</v>
      </c>
      <c r="F282" s="31">
        <f t="shared" si="14"/>
        <v>13.0451</v>
      </c>
    </row>
    <row r="283" spans="1:6" ht="12.75">
      <c r="A283" s="9">
        <v>280</v>
      </c>
      <c r="B283" s="80" t="str">
        <f t="shared" si="13"/>
        <v>тр.Ø426*12</v>
      </c>
      <c r="C283" s="54">
        <v>426</v>
      </c>
      <c r="D283" s="54">
        <v>12</v>
      </c>
      <c r="E283" s="1">
        <f t="shared" si="12"/>
        <v>122.5183</v>
      </c>
      <c r="F283" s="31">
        <f t="shared" si="14"/>
        <v>10.9234</v>
      </c>
    </row>
    <row r="284" spans="1:6" ht="12.75">
      <c r="A284" s="9">
        <v>281</v>
      </c>
      <c r="B284" s="80" t="str">
        <f t="shared" si="13"/>
        <v>тр.Ø426*14</v>
      </c>
      <c r="C284" s="54">
        <v>426</v>
      </c>
      <c r="D284" s="54">
        <v>14</v>
      </c>
      <c r="E284" s="1">
        <f t="shared" si="12"/>
        <v>142.2475</v>
      </c>
      <c r="F284" s="31">
        <f t="shared" si="14"/>
        <v>9.4084</v>
      </c>
    </row>
    <row r="285" spans="1:6" ht="12.75">
      <c r="A285" s="9">
        <v>282</v>
      </c>
      <c r="B285" s="80" t="str">
        <f t="shared" si="13"/>
        <v>тр.Ø426*16</v>
      </c>
      <c r="C285" s="54">
        <v>426</v>
      </c>
      <c r="D285" s="54">
        <v>16</v>
      </c>
      <c r="E285" s="1">
        <f t="shared" si="12"/>
        <v>161.7795</v>
      </c>
      <c r="F285" s="31">
        <f t="shared" si="14"/>
        <v>8.2725</v>
      </c>
    </row>
    <row r="286" spans="1:6" ht="12.75">
      <c r="A286" s="9">
        <v>283</v>
      </c>
      <c r="B286" s="80" t="str">
        <f t="shared" si="13"/>
        <v>тр.Ø426*18</v>
      </c>
      <c r="C286" s="54">
        <v>426</v>
      </c>
      <c r="D286" s="54">
        <v>18</v>
      </c>
      <c r="E286" s="1">
        <f t="shared" si="12"/>
        <v>181.1141</v>
      </c>
      <c r="F286" s="31">
        <f t="shared" si="14"/>
        <v>7.3894</v>
      </c>
    </row>
    <row r="287" spans="1:6" ht="12.75">
      <c r="A287" s="9">
        <v>284</v>
      </c>
      <c r="B287" s="80" t="str">
        <f t="shared" si="13"/>
        <v>тр.Ø426*20</v>
      </c>
      <c r="C287" s="54">
        <v>426</v>
      </c>
      <c r="D287" s="54">
        <v>20</v>
      </c>
      <c r="E287" s="1">
        <f t="shared" si="12"/>
        <v>200.2514</v>
      </c>
      <c r="F287" s="31">
        <f t="shared" si="14"/>
        <v>6.6832</v>
      </c>
    </row>
    <row r="288" spans="1:6" ht="12.75">
      <c r="A288" s="9">
        <v>285</v>
      </c>
      <c r="B288" s="80" t="str">
        <f t="shared" si="13"/>
        <v>тр.Ø426*25</v>
      </c>
      <c r="C288" s="54">
        <v>426</v>
      </c>
      <c r="D288" s="54">
        <v>25</v>
      </c>
      <c r="E288" s="1">
        <f t="shared" si="12"/>
        <v>247.2316</v>
      </c>
      <c r="F288" s="31">
        <f t="shared" si="14"/>
        <v>5.4132</v>
      </c>
    </row>
    <row r="289" spans="1:6" ht="12.75">
      <c r="A289" s="9">
        <v>286</v>
      </c>
      <c r="B289" s="80" t="str">
        <f t="shared" si="13"/>
        <v>тр.Ø450*9</v>
      </c>
      <c r="C289" s="54">
        <v>450</v>
      </c>
      <c r="D289" s="54">
        <v>9</v>
      </c>
      <c r="E289" s="1">
        <f t="shared" si="12"/>
        <v>97.8815</v>
      </c>
      <c r="F289" s="31">
        <f t="shared" si="14"/>
        <v>14.4431</v>
      </c>
    </row>
    <row r="290" spans="1:6" ht="12.75">
      <c r="A290" s="9">
        <v>287</v>
      </c>
      <c r="B290" s="80" t="str">
        <f t="shared" si="13"/>
        <v>тр.Ø450*10</v>
      </c>
      <c r="C290" s="54">
        <v>450</v>
      </c>
      <c r="D290" s="54">
        <v>10</v>
      </c>
      <c r="E290" s="1">
        <f t="shared" si="12"/>
        <v>108.5106</v>
      </c>
      <c r="F290" s="31">
        <f t="shared" si="14"/>
        <v>13.0284</v>
      </c>
    </row>
    <row r="291" spans="1:6" ht="12.75">
      <c r="A291" s="9">
        <v>288</v>
      </c>
      <c r="B291" s="80" t="str">
        <f t="shared" si="13"/>
        <v>тр.Ø450*12</v>
      </c>
      <c r="C291" s="54">
        <v>450</v>
      </c>
      <c r="D291" s="54">
        <v>12</v>
      </c>
      <c r="E291" s="1">
        <f t="shared" si="12"/>
        <v>129.6209</v>
      </c>
      <c r="F291" s="31">
        <f t="shared" si="14"/>
        <v>10.9065</v>
      </c>
    </row>
    <row r="292" spans="1:6" ht="12.75">
      <c r="A292" s="9">
        <v>289</v>
      </c>
      <c r="B292" s="80" t="str">
        <f t="shared" si="13"/>
        <v>тр.Ø450*14</v>
      </c>
      <c r="C292" s="54">
        <v>450</v>
      </c>
      <c r="D292" s="54">
        <v>14</v>
      </c>
      <c r="E292" s="1">
        <f t="shared" si="12"/>
        <v>150.5338</v>
      </c>
      <c r="F292" s="31">
        <f t="shared" si="14"/>
        <v>9.3914</v>
      </c>
    </row>
    <row r="293" spans="1:6" ht="12.75">
      <c r="A293" s="9">
        <v>290</v>
      </c>
      <c r="B293" s="80" t="str">
        <f t="shared" si="13"/>
        <v>тр.Ø450*16</v>
      </c>
      <c r="C293" s="54">
        <v>450</v>
      </c>
      <c r="D293" s="54">
        <v>16</v>
      </c>
      <c r="E293" s="1">
        <f t="shared" si="12"/>
        <v>171.2495</v>
      </c>
      <c r="F293" s="31">
        <f t="shared" si="14"/>
        <v>8.2553</v>
      </c>
    </row>
    <row r="294" spans="1:6" ht="12.75">
      <c r="A294" s="9">
        <v>291</v>
      </c>
      <c r="B294" s="80" t="str">
        <f t="shared" si="13"/>
        <v>тр.Ø450*17</v>
      </c>
      <c r="C294" s="54">
        <v>450</v>
      </c>
      <c r="D294" s="54">
        <v>17</v>
      </c>
      <c r="E294" s="1">
        <f t="shared" si="12"/>
        <v>181.5333</v>
      </c>
      <c r="F294" s="31">
        <f t="shared" si="14"/>
        <v>7.7876</v>
      </c>
    </row>
    <row r="295" spans="1:6" ht="12.75">
      <c r="A295" s="9">
        <v>292</v>
      </c>
      <c r="B295" s="80" t="str">
        <f t="shared" si="13"/>
        <v>тр.Ø450*18</v>
      </c>
      <c r="C295" s="54">
        <v>450</v>
      </c>
      <c r="D295" s="54">
        <v>18</v>
      </c>
      <c r="E295" s="1">
        <f t="shared" si="12"/>
        <v>191.7678</v>
      </c>
      <c r="F295" s="31">
        <f t="shared" si="14"/>
        <v>7.372</v>
      </c>
    </row>
    <row r="296" spans="1:6" ht="12.75">
      <c r="A296" s="9">
        <v>293</v>
      </c>
      <c r="B296" s="80" t="str">
        <f t="shared" si="13"/>
        <v>тр.Ø450*20</v>
      </c>
      <c r="C296" s="54">
        <v>450</v>
      </c>
      <c r="D296" s="54">
        <v>20</v>
      </c>
      <c r="E296" s="1">
        <f t="shared" si="12"/>
        <v>212.0889</v>
      </c>
      <c r="F296" s="31">
        <f t="shared" si="14"/>
        <v>6.6657</v>
      </c>
    </row>
    <row r="297" spans="1:6" ht="12.75">
      <c r="A297" s="9">
        <v>294</v>
      </c>
      <c r="B297" s="80" t="str">
        <f t="shared" si="13"/>
        <v>тр.Ø450*22</v>
      </c>
      <c r="C297" s="54">
        <v>450</v>
      </c>
      <c r="D297" s="54">
        <v>22</v>
      </c>
      <c r="E297" s="1">
        <f t="shared" si="12"/>
        <v>232.2127</v>
      </c>
      <c r="F297" s="31">
        <f t="shared" si="14"/>
        <v>6.088</v>
      </c>
    </row>
    <row r="298" spans="1:6" ht="12.75">
      <c r="A298" s="9">
        <v>295</v>
      </c>
      <c r="B298" s="80" t="str">
        <f t="shared" si="13"/>
        <v>тр.Ø450*25</v>
      </c>
      <c r="C298" s="54">
        <v>450</v>
      </c>
      <c r="D298" s="54">
        <v>25</v>
      </c>
      <c r="E298" s="1">
        <f t="shared" si="12"/>
        <v>262.0285</v>
      </c>
      <c r="F298" s="31">
        <f t="shared" si="14"/>
        <v>5.3953</v>
      </c>
    </row>
    <row r="299" spans="1:6" ht="12.75">
      <c r="A299" s="9">
        <v>296</v>
      </c>
      <c r="B299" s="80" t="str">
        <f t="shared" si="13"/>
        <v>тр.Ø450*28</v>
      </c>
      <c r="C299" s="54">
        <v>450</v>
      </c>
      <c r="D299" s="54">
        <v>28</v>
      </c>
      <c r="E299" s="1">
        <f t="shared" si="12"/>
        <v>291.4003</v>
      </c>
      <c r="F299" s="31">
        <f t="shared" si="14"/>
        <v>4.8515</v>
      </c>
    </row>
    <row r="300" spans="1:6" ht="12.75">
      <c r="A300" s="9">
        <v>297</v>
      </c>
      <c r="B300" s="80" t="str">
        <f t="shared" si="13"/>
        <v>тр.Ø450*30</v>
      </c>
      <c r="C300" s="54">
        <v>450</v>
      </c>
      <c r="D300" s="54">
        <v>30</v>
      </c>
      <c r="E300" s="1">
        <f t="shared" si="12"/>
        <v>310.7349</v>
      </c>
      <c r="F300" s="31">
        <f t="shared" si="14"/>
        <v>4.5496</v>
      </c>
    </row>
    <row r="301" spans="1:6" ht="12.75">
      <c r="A301" s="9">
        <v>298</v>
      </c>
      <c r="B301" s="80" t="str">
        <f t="shared" si="13"/>
        <v>тр.Ø450*32</v>
      </c>
      <c r="C301" s="54">
        <v>450</v>
      </c>
      <c r="D301" s="54">
        <v>32</v>
      </c>
      <c r="E301" s="1">
        <f t="shared" si="12"/>
        <v>329.8723</v>
      </c>
      <c r="F301" s="31">
        <f t="shared" si="14"/>
        <v>4.2856</v>
      </c>
    </row>
    <row r="302" spans="1:6" ht="12.75">
      <c r="A302" s="9">
        <v>299</v>
      </c>
      <c r="B302" s="80" t="str">
        <f t="shared" si="13"/>
        <v>тр.Ø450*36</v>
      </c>
      <c r="C302" s="54">
        <v>450</v>
      </c>
      <c r="D302" s="54">
        <v>36</v>
      </c>
      <c r="E302" s="1">
        <f t="shared" si="12"/>
        <v>367.555</v>
      </c>
      <c r="F302" s="31">
        <f t="shared" si="14"/>
        <v>3.8463</v>
      </c>
    </row>
    <row r="303" spans="1:6" ht="12.75">
      <c r="A303" s="9">
        <v>300</v>
      </c>
      <c r="B303" s="80" t="str">
        <f t="shared" si="13"/>
        <v>тр.Ø450*40</v>
      </c>
      <c r="C303" s="54">
        <v>450</v>
      </c>
      <c r="D303" s="54">
        <v>40</v>
      </c>
      <c r="E303" s="1">
        <f t="shared" si="12"/>
        <v>404.4486</v>
      </c>
      <c r="F303" s="31">
        <f t="shared" si="14"/>
        <v>3.4954</v>
      </c>
    </row>
    <row r="304" spans="1:6" ht="12.75">
      <c r="A304" s="9">
        <v>301</v>
      </c>
      <c r="B304" s="80" t="str">
        <f t="shared" si="13"/>
        <v>тр.Ø450*45</v>
      </c>
      <c r="C304" s="54">
        <v>450</v>
      </c>
      <c r="D304" s="54">
        <v>45</v>
      </c>
      <c r="E304" s="1">
        <f t="shared" si="12"/>
        <v>449.4559</v>
      </c>
      <c r="F304" s="31">
        <f t="shared" si="14"/>
        <v>3.1454</v>
      </c>
    </row>
    <row r="305" spans="1:6" ht="12.75">
      <c r="A305" s="9">
        <v>302</v>
      </c>
      <c r="B305" s="80" t="str">
        <f t="shared" si="13"/>
        <v>тр.Ø450*50</v>
      </c>
      <c r="C305" s="54">
        <v>450</v>
      </c>
      <c r="D305" s="54">
        <v>50</v>
      </c>
      <c r="E305" s="1">
        <f t="shared" si="12"/>
        <v>493.23</v>
      </c>
      <c r="F305" s="31">
        <f t="shared" si="14"/>
        <v>2.8662</v>
      </c>
    </row>
    <row r="306" spans="1:6" ht="12.75">
      <c r="A306" s="9">
        <v>303</v>
      </c>
      <c r="B306" s="80" t="str">
        <f t="shared" si="13"/>
        <v>тр.Ø480*9</v>
      </c>
      <c r="C306" s="54">
        <v>480</v>
      </c>
      <c r="D306" s="54">
        <v>9</v>
      </c>
      <c r="E306" s="1">
        <f t="shared" si="12"/>
        <v>104.5401</v>
      </c>
      <c r="F306" s="31">
        <f t="shared" si="14"/>
        <v>14.4247</v>
      </c>
    </row>
    <row r="307" spans="1:6" ht="12.75">
      <c r="A307" s="9">
        <v>304</v>
      </c>
      <c r="B307" s="80" t="str">
        <f t="shared" si="13"/>
        <v>тр.Ø480*10</v>
      </c>
      <c r="C307" s="54">
        <v>480</v>
      </c>
      <c r="D307" s="54">
        <v>10</v>
      </c>
      <c r="E307" s="1">
        <f t="shared" si="12"/>
        <v>115.9091</v>
      </c>
      <c r="F307" s="31">
        <f t="shared" si="14"/>
        <v>13.0099</v>
      </c>
    </row>
    <row r="308" spans="1:6" ht="12.75">
      <c r="A308" s="9">
        <v>305</v>
      </c>
      <c r="B308" s="80" t="str">
        <f t="shared" si="13"/>
        <v>тр.Ø480*12</v>
      </c>
      <c r="C308" s="54">
        <v>480</v>
      </c>
      <c r="D308" s="54">
        <v>12</v>
      </c>
      <c r="E308" s="1">
        <f t="shared" si="12"/>
        <v>138.499</v>
      </c>
      <c r="F308" s="31">
        <f t="shared" si="14"/>
        <v>10.8879</v>
      </c>
    </row>
    <row r="309" spans="1:6" ht="12.75">
      <c r="A309" s="9">
        <v>306</v>
      </c>
      <c r="B309" s="80" t="str">
        <f t="shared" si="13"/>
        <v>тр.Ø480*14</v>
      </c>
      <c r="C309" s="54">
        <v>480</v>
      </c>
      <c r="D309" s="54">
        <v>14</v>
      </c>
      <c r="E309" s="1">
        <f t="shared" si="12"/>
        <v>160.8916</v>
      </c>
      <c r="F309" s="31">
        <f t="shared" si="14"/>
        <v>9.3725</v>
      </c>
    </row>
    <row r="310" spans="1:6" ht="12.75">
      <c r="A310" s="9">
        <v>307</v>
      </c>
      <c r="B310" s="80" t="str">
        <f t="shared" si="13"/>
        <v>тр.Ø480*25</v>
      </c>
      <c r="C310" s="54">
        <v>480</v>
      </c>
      <c r="D310" s="54">
        <v>25</v>
      </c>
      <c r="E310" s="1">
        <f t="shared" si="12"/>
        <v>280.5246</v>
      </c>
      <c r="F310" s="31">
        <f t="shared" si="14"/>
        <v>5.3755</v>
      </c>
    </row>
    <row r="311" spans="1:6" ht="12.75">
      <c r="A311" s="9">
        <v>308</v>
      </c>
      <c r="B311" s="80" t="str">
        <f t="shared" si="13"/>
        <v>тр.Ø480*28</v>
      </c>
      <c r="C311" s="54">
        <v>480</v>
      </c>
      <c r="D311" s="54">
        <v>28</v>
      </c>
      <c r="E311" s="1">
        <f t="shared" si="12"/>
        <v>312.116</v>
      </c>
      <c r="F311" s="31">
        <f t="shared" si="14"/>
        <v>4.8314</v>
      </c>
    </row>
    <row r="312" spans="1:6" ht="12.75">
      <c r="A312" s="9">
        <v>309</v>
      </c>
      <c r="B312" s="80" t="str">
        <f t="shared" si="13"/>
        <v>тр.Ø480*30</v>
      </c>
      <c r="C312" s="54">
        <v>480</v>
      </c>
      <c r="D312" s="54">
        <v>30</v>
      </c>
      <c r="E312" s="1">
        <f t="shared" si="12"/>
        <v>332.9303</v>
      </c>
      <c r="F312" s="31">
        <f t="shared" si="14"/>
        <v>4.5294</v>
      </c>
    </row>
    <row r="313" spans="1:6" ht="12.75">
      <c r="A313" s="9">
        <v>310</v>
      </c>
      <c r="B313" s="80" t="str">
        <f t="shared" si="13"/>
        <v>тр.Ø480*32</v>
      </c>
      <c r="C313" s="54">
        <v>480</v>
      </c>
      <c r="D313" s="54">
        <v>32</v>
      </c>
      <c r="E313" s="1">
        <f t="shared" si="12"/>
        <v>353.5473</v>
      </c>
      <c r="F313" s="31">
        <f t="shared" si="14"/>
        <v>4.2652</v>
      </c>
    </row>
    <row r="314" spans="1:6" ht="12.75">
      <c r="A314" s="9">
        <v>311</v>
      </c>
      <c r="B314" s="80" t="str">
        <f t="shared" si="13"/>
        <v>тр.Ø480*36</v>
      </c>
      <c r="C314" s="54">
        <v>480</v>
      </c>
      <c r="D314" s="54">
        <v>36</v>
      </c>
      <c r="E314" s="1">
        <f t="shared" si="12"/>
        <v>394.1895</v>
      </c>
      <c r="F314" s="31">
        <f t="shared" si="14"/>
        <v>3.8255</v>
      </c>
    </row>
    <row r="315" spans="1:6" ht="12.75">
      <c r="A315" s="9">
        <v>312</v>
      </c>
      <c r="B315" s="80" t="str">
        <f t="shared" si="13"/>
        <v>тр.Ø480*40</v>
      </c>
      <c r="C315" s="54">
        <v>480</v>
      </c>
      <c r="D315" s="54">
        <v>40</v>
      </c>
      <c r="E315" s="1">
        <f t="shared" si="12"/>
        <v>434.0424</v>
      </c>
      <c r="F315" s="31">
        <f t="shared" si="14"/>
        <v>3.4742</v>
      </c>
    </row>
    <row r="316" spans="1:6" ht="12.75">
      <c r="A316" s="9">
        <v>313</v>
      </c>
      <c r="B316" s="80" t="str">
        <f t="shared" si="13"/>
        <v>тр.Ø480*45</v>
      </c>
      <c r="C316" s="54">
        <v>480</v>
      </c>
      <c r="D316" s="54">
        <v>45</v>
      </c>
      <c r="E316" s="1">
        <f t="shared" si="12"/>
        <v>482.7489</v>
      </c>
      <c r="F316" s="31">
        <f t="shared" si="14"/>
        <v>3.1237</v>
      </c>
    </row>
    <row r="317" spans="1:6" ht="12.75">
      <c r="A317" s="9">
        <v>314</v>
      </c>
      <c r="B317" s="80" t="str">
        <f t="shared" si="13"/>
        <v>тр.Ø480*50</v>
      </c>
      <c r="C317" s="54">
        <v>480</v>
      </c>
      <c r="D317" s="54">
        <v>50</v>
      </c>
      <c r="E317" s="1">
        <f t="shared" si="12"/>
        <v>530.2223</v>
      </c>
      <c r="F317" s="31">
        <f t="shared" si="14"/>
        <v>2.844</v>
      </c>
    </row>
    <row r="318" spans="1:6" ht="12.75">
      <c r="A318" s="9">
        <v>315</v>
      </c>
      <c r="B318" s="80" t="str">
        <f t="shared" si="13"/>
        <v>тр.Ø480*56</v>
      </c>
      <c r="C318" s="54">
        <v>480</v>
      </c>
      <c r="D318" s="54">
        <v>56</v>
      </c>
      <c r="E318" s="1">
        <f t="shared" si="12"/>
        <v>585.5627</v>
      </c>
      <c r="F318" s="31">
        <f t="shared" si="14"/>
        <v>2.5752</v>
      </c>
    </row>
    <row r="319" spans="1:6" ht="12.75">
      <c r="A319" s="9">
        <v>316</v>
      </c>
      <c r="B319" s="80" t="str">
        <f t="shared" si="13"/>
        <v>тр.Ø480*60</v>
      </c>
      <c r="C319" s="54">
        <v>480</v>
      </c>
      <c r="D319" s="54">
        <v>60</v>
      </c>
      <c r="E319" s="1">
        <f t="shared" si="12"/>
        <v>621.4699</v>
      </c>
      <c r="F319" s="31">
        <f t="shared" si="14"/>
        <v>2.4264</v>
      </c>
    </row>
    <row r="320" spans="1:6" ht="12.75">
      <c r="A320" s="9">
        <v>317</v>
      </c>
      <c r="B320" s="80" t="str">
        <f t="shared" si="13"/>
        <v>тр.Ø480*63</v>
      </c>
      <c r="C320" s="54">
        <v>480</v>
      </c>
      <c r="D320" s="54">
        <v>63</v>
      </c>
      <c r="E320" s="1">
        <f t="shared" si="12"/>
        <v>647.8823</v>
      </c>
      <c r="F320" s="31">
        <f t="shared" si="14"/>
        <v>2.3275</v>
      </c>
    </row>
    <row r="321" spans="1:6" ht="12.75">
      <c r="A321" s="9">
        <v>318</v>
      </c>
      <c r="B321" s="80" t="str">
        <f t="shared" si="13"/>
        <v>тр.Ø480*70</v>
      </c>
      <c r="C321" s="54">
        <v>480</v>
      </c>
      <c r="D321" s="54">
        <v>70</v>
      </c>
      <c r="E321" s="1">
        <f t="shared" si="12"/>
        <v>707.7851</v>
      </c>
      <c r="F321" s="31">
        <f t="shared" si="14"/>
        <v>2.1305</v>
      </c>
    </row>
    <row r="322" spans="1:6" ht="12.75">
      <c r="A322" s="9">
        <v>319</v>
      </c>
      <c r="B322" s="80" t="str">
        <f t="shared" si="13"/>
        <v>тр.Ø480*75</v>
      </c>
      <c r="C322" s="54">
        <v>480</v>
      </c>
      <c r="D322" s="54">
        <v>75</v>
      </c>
      <c r="E322" s="1">
        <f t="shared" si="12"/>
        <v>749.0931</v>
      </c>
      <c r="F322" s="31">
        <f t="shared" si="14"/>
        <v>2.0131</v>
      </c>
    </row>
    <row r="323" spans="1:6" ht="12.75">
      <c r="A323" s="9">
        <v>320</v>
      </c>
      <c r="B323" s="80" t="str">
        <f t="shared" si="13"/>
        <v>тр.Ø500*9</v>
      </c>
      <c r="C323" s="54">
        <v>500</v>
      </c>
      <c r="D323" s="54">
        <v>9</v>
      </c>
      <c r="E323" s="1">
        <f t="shared" si="12"/>
        <v>108.9792</v>
      </c>
      <c r="F323" s="31">
        <f t="shared" si="14"/>
        <v>14.4137</v>
      </c>
    </row>
    <row r="324" spans="1:6" ht="12.75">
      <c r="A324" s="9">
        <v>321</v>
      </c>
      <c r="B324" s="80" t="str">
        <f t="shared" si="13"/>
        <v>тр.Ø500*10</v>
      </c>
      <c r="C324" s="54">
        <v>500</v>
      </c>
      <c r="D324" s="54">
        <v>10</v>
      </c>
      <c r="E324" s="1">
        <f aca="true" t="shared" si="15" ref="E324:E330">ROUND(PI()*D324*(C324-D324)*7850/1000/1000,4)</f>
        <v>120.8414</v>
      </c>
      <c r="F324" s="31">
        <f t="shared" si="14"/>
        <v>12.9988</v>
      </c>
    </row>
    <row r="325" spans="1:6" ht="12.75">
      <c r="A325" s="9">
        <v>322</v>
      </c>
      <c r="B325" s="80" t="str">
        <f aca="true" t="shared" si="16" ref="B325:B370">"тр.Ø"&amp;C325&amp;"*"&amp;D325</f>
        <v>тр.Ø500*12</v>
      </c>
      <c r="C325" s="54">
        <v>500</v>
      </c>
      <c r="D325" s="54">
        <v>12</v>
      </c>
      <c r="E325" s="1">
        <f t="shared" si="15"/>
        <v>144.4178</v>
      </c>
      <c r="F325" s="31">
        <f aca="true" t="shared" si="17" ref="F325:F370">ROUND(1000/E325*PI()*C325/1000,4)</f>
        <v>10.8768</v>
      </c>
    </row>
    <row r="326" spans="1:6" ht="12.75">
      <c r="A326" s="9">
        <v>323</v>
      </c>
      <c r="B326" s="80" t="str">
        <f t="shared" si="16"/>
        <v>тр.Ø500*14</v>
      </c>
      <c r="C326" s="54">
        <v>500</v>
      </c>
      <c r="D326" s="54">
        <v>14</v>
      </c>
      <c r="E326" s="1">
        <f t="shared" si="15"/>
        <v>167.7969</v>
      </c>
      <c r="F326" s="31">
        <f t="shared" si="17"/>
        <v>9.3613</v>
      </c>
    </row>
    <row r="327" spans="1:6" ht="12.75">
      <c r="A327" s="9">
        <v>324</v>
      </c>
      <c r="B327" s="80" t="str">
        <f t="shared" si="16"/>
        <v>тр.Ø500*25</v>
      </c>
      <c r="C327" s="54">
        <v>500</v>
      </c>
      <c r="D327" s="54">
        <v>25</v>
      </c>
      <c r="E327" s="1">
        <f t="shared" si="15"/>
        <v>292.8553</v>
      </c>
      <c r="F327" s="31">
        <f t="shared" si="17"/>
        <v>5.3637</v>
      </c>
    </row>
    <row r="328" spans="1:6" ht="12.75">
      <c r="A328" s="9">
        <v>325</v>
      </c>
      <c r="B328" s="80" t="str">
        <f t="shared" si="16"/>
        <v>тр.Ø500*28</v>
      </c>
      <c r="C328" s="54">
        <v>500</v>
      </c>
      <c r="D328" s="54">
        <v>28</v>
      </c>
      <c r="E328" s="1">
        <f t="shared" si="15"/>
        <v>325.9264</v>
      </c>
      <c r="F328" s="31">
        <f t="shared" si="17"/>
        <v>4.8195</v>
      </c>
    </row>
    <row r="329" spans="1:6" ht="12.75">
      <c r="A329" s="9">
        <v>326</v>
      </c>
      <c r="B329" s="80" t="str">
        <f t="shared" si="16"/>
        <v>тр.Ø500*30</v>
      </c>
      <c r="C329" s="54">
        <v>500</v>
      </c>
      <c r="D329" s="54">
        <v>30</v>
      </c>
      <c r="E329" s="1">
        <f t="shared" si="15"/>
        <v>347.7272</v>
      </c>
      <c r="F329" s="31">
        <f t="shared" si="17"/>
        <v>4.5173</v>
      </c>
    </row>
    <row r="330" spans="1:6" ht="12.75">
      <c r="A330" s="9">
        <v>327</v>
      </c>
      <c r="B330" s="80" t="str">
        <f t="shared" si="16"/>
        <v>тр.Ø500*32</v>
      </c>
      <c r="C330" s="54">
        <v>500</v>
      </c>
      <c r="D330" s="54">
        <v>32</v>
      </c>
      <c r="E330" s="1">
        <f t="shared" si="15"/>
        <v>369.3307</v>
      </c>
      <c r="F330" s="31">
        <f t="shared" si="17"/>
        <v>4.2531</v>
      </c>
    </row>
    <row r="331" spans="1:6" ht="12.75">
      <c r="A331" s="9">
        <v>328</v>
      </c>
      <c r="B331" s="80" t="str">
        <f t="shared" si="16"/>
        <v>тр.Ø500*36</v>
      </c>
      <c r="C331" s="54">
        <v>500</v>
      </c>
      <c r="D331" s="54">
        <v>36</v>
      </c>
      <c r="E331" s="1">
        <f>ROUND(PI()*D331*(C331-D331)*7850/1000/1000,4)</f>
        <v>411.9457</v>
      </c>
      <c r="F331" s="31">
        <f t="shared" si="17"/>
        <v>3.8131</v>
      </c>
    </row>
    <row r="332" spans="1:6" ht="12.75">
      <c r="A332" s="9">
        <v>329</v>
      </c>
      <c r="B332" s="80" t="str">
        <f t="shared" si="16"/>
        <v>тр.Ø500*40</v>
      </c>
      <c r="C332" s="54">
        <v>500</v>
      </c>
      <c r="D332" s="54">
        <v>40</v>
      </c>
      <c r="E332" s="1">
        <f aca="true" t="shared" si="18" ref="E332:E370">ROUND(PI()*D332*(C332-D332)*7850/1000/1000,4)</f>
        <v>453.7716</v>
      </c>
      <c r="F332" s="31">
        <f t="shared" si="17"/>
        <v>3.4616</v>
      </c>
    </row>
    <row r="333" spans="1:6" ht="12.75">
      <c r="A333" s="9">
        <v>330</v>
      </c>
      <c r="B333" s="80" t="str">
        <f t="shared" si="16"/>
        <v>тр.Ø500*45</v>
      </c>
      <c r="C333" s="54">
        <v>500</v>
      </c>
      <c r="D333" s="54">
        <v>45</v>
      </c>
      <c r="E333" s="1">
        <f t="shared" si="18"/>
        <v>504.9443</v>
      </c>
      <c r="F333" s="31">
        <f t="shared" si="17"/>
        <v>3.1108</v>
      </c>
    </row>
    <row r="334" spans="1:6" ht="12.75">
      <c r="A334" s="9">
        <v>331</v>
      </c>
      <c r="B334" s="80" t="str">
        <f t="shared" si="16"/>
        <v>тр.Ø500*50</v>
      </c>
      <c r="C334" s="54">
        <v>500</v>
      </c>
      <c r="D334" s="54">
        <v>50</v>
      </c>
      <c r="E334" s="1">
        <f t="shared" si="18"/>
        <v>554.8838</v>
      </c>
      <c r="F334" s="31">
        <f t="shared" si="17"/>
        <v>2.8309</v>
      </c>
    </row>
    <row r="335" spans="1:6" ht="12.75">
      <c r="A335" s="9">
        <v>332</v>
      </c>
      <c r="B335" s="80" t="str">
        <f t="shared" si="16"/>
        <v>тр.Ø500*56</v>
      </c>
      <c r="C335" s="54">
        <v>500</v>
      </c>
      <c r="D335" s="54">
        <v>56</v>
      </c>
      <c r="E335" s="1">
        <f t="shared" si="18"/>
        <v>613.1836</v>
      </c>
      <c r="F335" s="31">
        <f t="shared" si="17"/>
        <v>2.5617</v>
      </c>
    </row>
    <row r="336" spans="1:6" ht="12.75">
      <c r="A336" s="9">
        <v>333</v>
      </c>
      <c r="B336" s="80" t="str">
        <f t="shared" si="16"/>
        <v>тр.Ø500*60</v>
      </c>
      <c r="C336" s="54">
        <v>500</v>
      </c>
      <c r="D336" s="54">
        <v>60</v>
      </c>
      <c r="E336" s="1">
        <f t="shared" si="18"/>
        <v>651.0637</v>
      </c>
      <c r="F336" s="31">
        <f t="shared" si="17"/>
        <v>2.4127</v>
      </c>
    </row>
    <row r="337" spans="1:6" ht="12.75">
      <c r="A337" s="9">
        <v>334</v>
      </c>
      <c r="B337" s="80" t="str">
        <f t="shared" si="16"/>
        <v>тр.Ø500*63</v>
      </c>
      <c r="C337" s="54">
        <v>500</v>
      </c>
      <c r="D337" s="54">
        <v>63</v>
      </c>
      <c r="E337" s="1">
        <f t="shared" si="18"/>
        <v>678.9558</v>
      </c>
      <c r="F337" s="31">
        <f t="shared" si="17"/>
        <v>2.3135</v>
      </c>
    </row>
    <row r="338" spans="1:6" ht="12.75">
      <c r="A338" s="9">
        <v>335</v>
      </c>
      <c r="B338" s="80" t="str">
        <f t="shared" si="16"/>
        <v>тр.Ø500*70</v>
      </c>
      <c r="C338" s="54">
        <v>500</v>
      </c>
      <c r="D338" s="54">
        <v>70</v>
      </c>
      <c r="E338" s="1">
        <f t="shared" si="18"/>
        <v>742.3112</v>
      </c>
      <c r="F338" s="31">
        <f t="shared" si="17"/>
        <v>2.1161</v>
      </c>
    </row>
    <row r="339" spans="1:6" ht="12.75">
      <c r="A339" s="9">
        <v>336</v>
      </c>
      <c r="B339" s="80" t="str">
        <f t="shared" si="16"/>
        <v>тр.Ø500*75</v>
      </c>
      <c r="C339" s="54">
        <v>500</v>
      </c>
      <c r="D339" s="54">
        <v>75</v>
      </c>
      <c r="E339" s="1">
        <f t="shared" si="18"/>
        <v>786.0854</v>
      </c>
      <c r="F339" s="31">
        <f t="shared" si="17"/>
        <v>1.9983</v>
      </c>
    </row>
    <row r="340" spans="1:6" ht="12.75">
      <c r="A340" s="9">
        <v>337</v>
      </c>
      <c r="B340" s="80" t="str">
        <f t="shared" si="16"/>
        <v>тр.Ø530*9</v>
      </c>
      <c r="C340" s="54">
        <v>530</v>
      </c>
      <c r="D340" s="54">
        <v>9</v>
      </c>
      <c r="E340" s="1">
        <f t="shared" si="18"/>
        <v>115.6378</v>
      </c>
      <c r="F340" s="31">
        <f t="shared" si="17"/>
        <v>14.3988</v>
      </c>
    </row>
    <row r="341" spans="1:6" ht="12.75">
      <c r="A341" s="9">
        <v>338</v>
      </c>
      <c r="B341" s="80" t="str">
        <f t="shared" si="16"/>
        <v>тр.Ø530*10</v>
      </c>
      <c r="C341" s="54">
        <v>530</v>
      </c>
      <c r="D341" s="54">
        <v>10</v>
      </c>
      <c r="E341" s="1">
        <f t="shared" si="18"/>
        <v>128.2398</v>
      </c>
      <c r="F341" s="31">
        <f t="shared" si="17"/>
        <v>12.9838</v>
      </c>
    </row>
    <row r="342" spans="1:6" ht="12.75">
      <c r="A342" s="9">
        <v>339</v>
      </c>
      <c r="B342" s="80" t="str">
        <f t="shared" si="16"/>
        <v>тр.Ø530*12</v>
      </c>
      <c r="C342" s="54">
        <v>530</v>
      </c>
      <c r="D342" s="54">
        <v>12</v>
      </c>
      <c r="E342" s="1">
        <f t="shared" si="18"/>
        <v>153.2959</v>
      </c>
      <c r="F342" s="31">
        <f t="shared" si="17"/>
        <v>10.8616</v>
      </c>
    </row>
    <row r="343" spans="1:6" ht="12.75">
      <c r="A343" s="9">
        <v>340</v>
      </c>
      <c r="B343" s="80" t="str">
        <f t="shared" si="16"/>
        <v>тр.Ø530*14</v>
      </c>
      <c r="C343" s="54">
        <v>530</v>
      </c>
      <c r="D343" s="54">
        <v>14</v>
      </c>
      <c r="E343" s="1">
        <f t="shared" si="18"/>
        <v>178.1547</v>
      </c>
      <c r="F343" s="31">
        <f t="shared" si="17"/>
        <v>9.3461</v>
      </c>
    </row>
    <row r="344" spans="1:6" ht="12.75">
      <c r="A344" s="9">
        <v>341</v>
      </c>
      <c r="B344" s="80" t="str">
        <f t="shared" si="16"/>
        <v>тр.Ø530*25</v>
      </c>
      <c r="C344" s="54">
        <v>530</v>
      </c>
      <c r="D344" s="54">
        <v>25</v>
      </c>
      <c r="E344" s="1">
        <f t="shared" si="18"/>
        <v>311.3515</v>
      </c>
      <c r="F344" s="31">
        <f t="shared" si="17"/>
        <v>5.3478</v>
      </c>
    </row>
    <row r="345" spans="1:6" ht="12.75">
      <c r="A345" s="9">
        <v>342</v>
      </c>
      <c r="B345" s="80" t="str">
        <f t="shared" si="16"/>
        <v>тр.Ø530*28</v>
      </c>
      <c r="C345" s="54">
        <v>530</v>
      </c>
      <c r="D345" s="54">
        <v>28</v>
      </c>
      <c r="E345" s="1">
        <f t="shared" si="18"/>
        <v>346.6421</v>
      </c>
      <c r="F345" s="31">
        <f t="shared" si="17"/>
        <v>4.8034</v>
      </c>
    </row>
    <row r="346" spans="1:6" ht="12.75">
      <c r="A346" s="9">
        <v>343</v>
      </c>
      <c r="B346" s="80" t="str">
        <f t="shared" si="16"/>
        <v>тр.Ø530*30</v>
      </c>
      <c r="C346" s="54">
        <v>530</v>
      </c>
      <c r="D346" s="54">
        <v>30</v>
      </c>
      <c r="E346" s="1">
        <f t="shared" si="18"/>
        <v>369.9225</v>
      </c>
      <c r="F346" s="31">
        <f t="shared" si="17"/>
        <v>4.5011</v>
      </c>
    </row>
    <row r="347" spans="1:6" ht="12.75">
      <c r="A347" s="9">
        <v>344</v>
      </c>
      <c r="B347" s="80" t="str">
        <f t="shared" si="16"/>
        <v>тр.Ø530*32</v>
      </c>
      <c r="C347" s="54">
        <v>530</v>
      </c>
      <c r="D347" s="54">
        <v>32</v>
      </c>
      <c r="E347" s="1">
        <f t="shared" si="18"/>
        <v>393.0057</v>
      </c>
      <c r="F347" s="31">
        <f t="shared" si="17"/>
        <v>4.2367</v>
      </c>
    </row>
    <row r="348" spans="1:6" ht="12.75">
      <c r="A348" s="9">
        <v>345</v>
      </c>
      <c r="B348" s="80" t="str">
        <f t="shared" si="16"/>
        <v>тр.Ø530*36</v>
      </c>
      <c r="C348" s="54">
        <v>530</v>
      </c>
      <c r="D348" s="54">
        <v>36</v>
      </c>
      <c r="E348" s="1">
        <f t="shared" si="18"/>
        <v>438.5802</v>
      </c>
      <c r="F348" s="31">
        <f t="shared" si="17"/>
        <v>3.7964</v>
      </c>
    </row>
    <row r="349" spans="1:6" ht="12.75">
      <c r="A349" s="9">
        <v>346</v>
      </c>
      <c r="B349" s="80" t="str">
        <f t="shared" si="16"/>
        <v>тр.Ø530*40</v>
      </c>
      <c r="C349" s="54">
        <v>530</v>
      </c>
      <c r="D349" s="54">
        <v>40</v>
      </c>
      <c r="E349" s="1">
        <f t="shared" si="18"/>
        <v>483.3654</v>
      </c>
      <c r="F349" s="31">
        <f t="shared" si="17"/>
        <v>3.4447</v>
      </c>
    </row>
    <row r="350" spans="1:6" ht="12.75">
      <c r="A350" s="9">
        <v>347</v>
      </c>
      <c r="B350" s="80" t="str">
        <f t="shared" si="16"/>
        <v>тр.Ø530*45</v>
      </c>
      <c r="C350" s="54">
        <v>530</v>
      </c>
      <c r="D350" s="54">
        <v>45</v>
      </c>
      <c r="E350" s="1">
        <f t="shared" si="18"/>
        <v>538.2373</v>
      </c>
      <c r="F350" s="31">
        <f t="shared" si="17"/>
        <v>3.0935</v>
      </c>
    </row>
    <row r="351" spans="1:6" ht="12.75">
      <c r="A351" s="9">
        <v>348</v>
      </c>
      <c r="B351" s="80" t="str">
        <f t="shared" si="16"/>
        <v>тр.Ø530*50</v>
      </c>
      <c r="C351" s="54">
        <v>530</v>
      </c>
      <c r="D351" s="54">
        <v>50</v>
      </c>
      <c r="E351" s="1">
        <f t="shared" si="18"/>
        <v>591.8761</v>
      </c>
      <c r="F351" s="31">
        <f t="shared" si="17"/>
        <v>2.8132</v>
      </c>
    </row>
    <row r="352" spans="1:6" ht="12.75">
      <c r="A352" s="9">
        <v>349</v>
      </c>
      <c r="B352" s="80" t="str">
        <f t="shared" si="16"/>
        <v>тр.Ø530*56</v>
      </c>
      <c r="C352" s="54">
        <v>530</v>
      </c>
      <c r="D352" s="54">
        <v>56</v>
      </c>
      <c r="E352" s="1">
        <f t="shared" si="18"/>
        <v>654.6149</v>
      </c>
      <c r="F352" s="31">
        <f t="shared" si="17"/>
        <v>2.5435</v>
      </c>
    </row>
    <row r="353" spans="1:6" ht="12.75">
      <c r="A353" s="9">
        <v>350</v>
      </c>
      <c r="B353" s="80" t="str">
        <f t="shared" si="16"/>
        <v>тр.Ø530*60</v>
      </c>
      <c r="C353" s="54">
        <v>530</v>
      </c>
      <c r="D353" s="54">
        <v>60</v>
      </c>
      <c r="E353" s="1">
        <f t="shared" si="18"/>
        <v>695.4544</v>
      </c>
      <c r="F353" s="31">
        <f t="shared" si="17"/>
        <v>2.3942</v>
      </c>
    </row>
    <row r="354" spans="1:6" ht="12.75">
      <c r="A354" s="9">
        <v>351</v>
      </c>
      <c r="B354" s="80" t="str">
        <f t="shared" si="16"/>
        <v>тр.Ø530*63</v>
      </c>
      <c r="C354" s="54">
        <v>530</v>
      </c>
      <c r="D354" s="54">
        <v>63</v>
      </c>
      <c r="E354" s="1">
        <f t="shared" si="18"/>
        <v>725.5661</v>
      </c>
      <c r="F354" s="31">
        <f t="shared" si="17"/>
        <v>2.2948</v>
      </c>
    </row>
    <row r="355" spans="1:6" ht="12.75">
      <c r="A355" s="9">
        <v>352</v>
      </c>
      <c r="B355" s="80" t="str">
        <f t="shared" si="16"/>
        <v>тр.Ø530*70</v>
      </c>
      <c r="C355" s="54">
        <v>530</v>
      </c>
      <c r="D355" s="54">
        <v>70</v>
      </c>
      <c r="E355" s="1">
        <f t="shared" si="18"/>
        <v>794.1004</v>
      </c>
      <c r="F355" s="31">
        <f t="shared" si="17"/>
        <v>2.0968</v>
      </c>
    </row>
    <row r="356" spans="1:6" ht="12.75">
      <c r="A356" s="9">
        <v>353</v>
      </c>
      <c r="B356" s="80" t="str">
        <f t="shared" si="16"/>
        <v>тр.Ø530*75</v>
      </c>
      <c r="C356" s="54">
        <v>530</v>
      </c>
      <c r="D356" s="54">
        <v>75</v>
      </c>
      <c r="E356" s="1">
        <f t="shared" si="18"/>
        <v>841.5738</v>
      </c>
      <c r="F356" s="31">
        <f t="shared" si="17"/>
        <v>1.9785</v>
      </c>
    </row>
    <row r="357" spans="1:6" ht="12.75">
      <c r="A357" s="9">
        <v>354</v>
      </c>
      <c r="B357" s="80" t="str">
        <f t="shared" si="16"/>
        <v>тр.Ø560*10</v>
      </c>
      <c r="C357" s="54">
        <v>560</v>
      </c>
      <c r="D357" s="54">
        <v>10</v>
      </c>
      <c r="E357" s="1">
        <f t="shared" si="18"/>
        <v>135.6383</v>
      </c>
      <c r="F357" s="31">
        <f t="shared" si="17"/>
        <v>12.9705</v>
      </c>
    </row>
    <row r="358" spans="1:6" ht="12.75">
      <c r="A358" s="9">
        <v>355</v>
      </c>
      <c r="B358" s="80" t="str">
        <f t="shared" si="16"/>
        <v>тр.Ø560*12</v>
      </c>
      <c r="C358" s="54">
        <v>560</v>
      </c>
      <c r="D358" s="54">
        <v>12</v>
      </c>
      <c r="E358" s="1">
        <f t="shared" si="18"/>
        <v>162.174</v>
      </c>
      <c r="F358" s="31">
        <f t="shared" si="17"/>
        <v>10.8482</v>
      </c>
    </row>
    <row r="359" spans="1:6" ht="12.75">
      <c r="A359" s="9">
        <v>356</v>
      </c>
      <c r="B359" s="80" t="str">
        <f t="shared" si="16"/>
        <v>тр.Ø560*14</v>
      </c>
      <c r="C359" s="54">
        <v>560</v>
      </c>
      <c r="D359" s="54">
        <v>14</v>
      </c>
      <c r="E359" s="1">
        <f t="shared" si="18"/>
        <v>188.5125</v>
      </c>
      <c r="F359" s="31">
        <f t="shared" si="17"/>
        <v>9.3325</v>
      </c>
    </row>
    <row r="360" spans="1:6" ht="12.75">
      <c r="A360" s="9">
        <v>357</v>
      </c>
      <c r="B360" s="80" t="str">
        <f t="shared" si="16"/>
        <v>тр.Ø600*10</v>
      </c>
      <c r="C360" s="54">
        <v>600</v>
      </c>
      <c r="D360" s="54">
        <v>10</v>
      </c>
      <c r="E360" s="1">
        <f t="shared" si="18"/>
        <v>145.5029</v>
      </c>
      <c r="F360" s="31">
        <f t="shared" si="17"/>
        <v>12.9548</v>
      </c>
    </row>
    <row r="361" spans="1:6" ht="12.75">
      <c r="A361" s="9">
        <v>358</v>
      </c>
      <c r="B361" s="80" t="str">
        <f t="shared" si="16"/>
        <v>тр.Ø600*12</v>
      </c>
      <c r="C361" s="54">
        <v>600</v>
      </c>
      <c r="D361" s="54">
        <v>12</v>
      </c>
      <c r="E361" s="1">
        <f t="shared" si="18"/>
        <v>174.0116</v>
      </c>
      <c r="F361" s="31">
        <f t="shared" si="17"/>
        <v>10.8324</v>
      </c>
    </row>
    <row r="362" spans="1:6" ht="12.75">
      <c r="A362" s="9">
        <v>359</v>
      </c>
      <c r="B362" s="80" t="str">
        <f t="shared" si="16"/>
        <v>тр.Ø600*14</v>
      </c>
      <c r="C362" s="54">
        <v>600</v>
      </c>
      <c r="D362" s="54">
        <v>14</v>
      </c>
      <c r="E362" s="1">
        <f t="shared" si="18"/>
        <v>202.323</v>
      </c>
      <c r="F362" s="31">
        <f t="shared" si="17"/>
        <v>9.3166</v>
      </c>
    </row>
    <row r="363" spans="1:6" ht="12.75">
      <c r="A363" s="9">
        <v>360</v>
      </c>
      <c r="B363" s="80" t="str">
        <f t="shared" si="16"/>
        <v>тр.Ø630*10</v>
      </c>
      <c r="C363" s="54">
        <v>630</v>
      </c>
      <c r="D363" s="54">
        <v>10</v>
      </c>
      <c r="E363" s="1">
        <f t="shared" si="18"/>
        <v>152.9013</v>
      </c>
      <c r="F363" s="31">
        <f t="shared" si="17"/>
        <v>12.9443</v>
      </c>
    </row>
    <row r="364" spans="1:6" ht="12.75">
      <c r="A364" s="9">
        <v>361</v>
      </c>
      <c r="B364" s="80" t="str">
        <f t="shared" si="16"/>
        <v>тр.Ø630*14</v>
      </c>
      <c r="C364" s="54">
        <v>630</v>
      </c>
      <c r="D364" s="54">
        <v>14</v>
      </c>
      <c r="E364" s="1">
        <f t="shared" si="18"/>
        <v>212.6808</v>
      </c>
      <c r="F364" s="31">
        <f t="shared" si="17"/>
        <v>9.306</v>
      </c>
    </row>
    <row r="365" spans="1:6" ht="12.75">
      <c r="A365" s="9">
        <v>362</v>
      </c>
      <c r="B365" s="80" t="str">
        <f t="shared" si="16"/>
        <v>тр.Ø720*10</v>
      </c>
      <c r="C365" s="54">
        <v>720</v>
      </c>
      <c r="D365" s="54">
        <v>10</v>
      </c>
      <c r="E365" s="1">
        <f t="shared" si="18"/>
        <v>175.0967</v>
      </c>
      <c r="F365" s="31">
        <f t="shared" si="17"/>
        <v>12.9183</v>
      </c>
    </row>
    <row r="366" spans="1:6" ht="12.75">
      <c r="A366" s="9">
        <v>363</v>
      </c>
      <c r="B366" s="80" t="str">
        <f t="shared" si="16"/>
        <v>тр.Ø720*12</v>
      </c>
      <c r="C366" s="54">
        <v>720</v>
      </c>
      <c r="D366" s="54">
        <v>12</v>
      </c>
      <c r="E366" s="1">
        <f t="shared" si="18"/>
        <v>209.5241</v>
      </c>
      <c r="F366" s="31">
        <f t="shared" si="17"/>
        <v>10.7956</v>
      </c>
    </row>
    <row r="367" spans="1:6" ht="12.75">
      <c r="A367" s="9">
        <v>364</v>
      </c>
      <c r="B367" s="80" t="str">
        <f t="shared" si="16"/>
        <v>тр.Ø720*14</v>
      </c>
      <c r="C367" s="54">
        <v>720</v>
      </c>
      <c r="D367" s="54">
        <v>14</v>
      </c>
      <c r="E367" s="1">
        <f t="shared" si="18"/>
        <v>243.7543</v>
      </c>
      <c r="F367" s="31">
        <f t="shared" si="17"/>
        <v>9.2796</v>
      </c>
    </row>
    <row r="368" spans="1:6" ht="12.75">
      <c r="A368" s="9">
        <v>365</v>
      </c>
      <c r="B368" s="80" t="str">
        <f t="shared" si="16"/>
        <v>тр.Ø820*10</v>
      </c>
      <c r="C368" s="54">
        <v>820</v>
      </c>
      <c r="D368" s="54">
        <v>10</v>
      </c>
      <c r="E368" s="1">
        <f t="shared" si="18"/>
        <v>199.7582</v>
      </c>
      <c r="F368" s="31">
        <f t="shared" si="17"/>
        <v>12.8961</v>
      </c>
    </row>
    <row r="369" spans="1:6" ht="12.75">
      <c r="A369" s="9">
        <v>366</v>
      </c>
      <c r="B369" s="80" t="str">
        <f t="shared" si="16"/>
        <v>тр.Ø820*12</v>
      </c>
      <c r="C369" s="54">
        <v>820</v>
      </c>
      <c r="D369" s="54">
        <v>12</v>
      </c>
      <c r="E369" s="1">
        <f t="shared" si="18"/>
        <v>239.1179</v>
      </c>
      <c r="F369" s="31">
        <f t="shared" si="17"/>
        <v>10.7734</v>
      </c>
    </row>
    <row r="370" spans="1:6" ht="12.75">
      <c r="A370" s="14">
        <v>367</v>
      </c>
      <c r="B370" s="81" t="str">
        <f t="shared" si="16"/>
        <v>тр.Ø820*14</v>
      </c>
      <c r="C370" s="55">
        <v>820</v>
      </c>
      <c r="D370" s="55">
        <v>14</v>
      </c>
      <c r="E370" s="17">
        <f t="shared" si="18"/>
        <v>278.2804</v>
      </c>
      <c r="F370" s="34">
        <f t="shared" si="17"/>
        <v>9.2572</v>
      </c>
    </row>
  </sheetData>
  <autoFilter ref="A3:F370"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1">
      <pane ySplit="3" topLeftCell="BM4" activePane="bottomLeft" state="frozen"/>
      <selection pane="topLeft" activeCell="A1" sqref="A1"/>
      <selection pane="bottomLeft" activeCell="G4" sqref="G4"/>
    </sheetView>
  </sheetViews>
  <sheetFormatPr defaultColWidth="9.140625" defaultRowHeight="12.75"/>
  <cols>
    <col min="1" max="1" width="4.140625" style="0" customWidth="1"/>
    <col min="2" max="2" width="15.28125" style="0" customWidth="1"/>
    <col min="5" max="5" width="14.28125" style="0" customWidth="1"/>
  </cols>
  <sheetData>
    <row r="1" ht="12.75">
      <c r="A1" s="8" t="s">
        <v>253</v>
      </c>
    </row>
    <row r="2" ht="12.75">
      <c r="A2" s="102" t="s">
        <v>250</v>
      </c>
    </row>
    <row r="3" spans="1:5" ht="51">
      <c r="A3" s="3" t="s">
        <v>7</v>
      </c>
      <c r="B3" s="3" t="s">
        <v>8</v>
      </c>
      <c r="C3" s="3" t="s">
        <v>223</v>
      </c>
      <c r="D3" s="3" t="s">
        <v>225</v>
      </c>
      <c r="E3" s="3" t="s">
        <v>240</v>
      </c>
    </row>
    <row r="4" spans="1:5" ht="12.75">
      <c r="A4" s="9">
        <v>1</v>
      </c>
      <c r="B4" s="73" t="str">
        <f>"Ø"&amp;C4</f>
        <v>Ø2</v>
      </c>
      <c r="C4" s="74">
        <v>2</v>
      </c>
      <c r="D4" s="1">
        <f>ROUND(PI()*C4*C4/4*7850/1000/1000,3)</f>
        <v>0.025</v>
      </c>
      <c r="E4" s="31">
        <f>ROUND(1000/D4*PI()*C4/1000,2)</f>
        <v>251.33</v>
      </c>
    </row>
    <row r="5" spans="1:5" ht="12.75">
      <c r="A5" s="9">
        <v>2</v>
      </c>
      <c r="B5" s="73" t="str">
        <f aca="true" t="shared" si="0" ref="B5:B65">"Ø"&amp;C5</f>
        <v>Ø4</v>
      </c>
      <c r="C5" s="74">
        <v>4</v>
      </c>
      <c r="D5" s="1">
        <f aca="true" t="shared" si="1" ref="D5:D65">ROUND(PI()*C5*C5/4*7850/1000/1000,3)</f>
        <v>0.099</v>
      </c>
      <c r="E5" s="31">
        <f aca="true" t="shared" si="2" ref="E5:E65">ROUND(1000/D5*PI()*C5/1000,2)</f>
        <v>126.93</v>
      </c>
    </row>
    <row r="6" spans="1:5" ht="12.75">
      <c r="A6" s="9">
        <v>3</v>
      </c>
      <c r="B6" s="73" t="str">
        <f t="shared" si="0"/>
        <v>Ø6</v>
      </c>
      <c r="C6" s="74">
        <v>6</v>
      </c>
      <c r="D6" s="1">
        <f t="shared" si="1"/>
        <v>0.222</v>
      </c>
      <c r="E6" s="31">
        <f t="shared" si="2"/>
        <v>84.91</v>
      </c>
    </row>
    <row r="7" spans="1:5" ht="12.75">
      <c r="A7" s="9">
        <v>4</v>
      </c>
      <c r="B7" s="73" t="str">
        <f t="shared" si="0"/>
        <v>Ø8</v>
      </c>
      <c r="C7" s="74">
        <v>8</v>
      </c>
      <c r="D7" s="1">
        <f t="shared" si="1"/>
        <v>0.395</v>
      </c>
      <c r="E7" s="31">
        <f t="shared" si="2"/>
        <v>63.63</v>
      </c>
    </row>
    <row r="8" spans="1:5" ht="12.75">
      <c r="A8" s="9">
        <v>5</v>
      </c>
      <c r="B8" s="73" t="str">
        <f t="shared" si="0"/>
        <v>Ø10</v>
      </c>
      <c r="C8" s="74">
        <v>10</v>
      </c>
      <c r="D8" s="1">
        <f t="shared" si="1"/>
        <v>0.617</v>
      </c>
      <c r="E8" s="31">
        <f t="shared" si="2"/>
        <v>50.92</v>
      </c>
    </row>
    <row r="9" spans="1:5" ht="12.75">
      <c r="A9" s="9">
        <v>6</v>
      </c>
      <c r="B9" s="73" t="str">
        <f t="shared" si="0"/>
        <v>Ø12</v>
      </c>
      <c r="C9" s="74">
        <v>12</v>
      </c>
      <c r="D9" s="1">
        <f t="shared" si="1"/>
        <v>0.888</v>
      </c>
      <c r="E9" s="31">
        <f t="shared" si="2"/>
        <v>42.45</v>
      </c>
    </row>
    <row r="10" spans="1:5" ht="12.75">
      <c r="A10" s="9">
        <v>7</v>
      </c>
      <c r="B10" s="73" t="str">
        <f t="shared" si="0"/>
        <v>Ø14</v>
      </c>
      <c r="C10" s="74">
        <v>14</v>
      </c>
      <c r="D10" s="1">
        <f t="shared" si="1"/>
        <v>1.208</v>
      </c>
      <c r="E10" s="31">
        <f t="shared" si="2"/>
        <v>36.41</v>
      </c>
    </row>
    <row r="11" spans="1:5" ht="12.75">
      <c r="A11" s="9">
        <v>8</v>
      </c>
      <c r="B11" s="73" t="str">
        <f t="shared" si="0"/>
        <v>Ø16</v>
      </c>
      <c r="C11" s="74">
        <v>16</v>
      </c>
      <c r="D11" s="1">
        <f t="shared" si="1"/>
        <v>1.578</v>
      </c>
      <c r="E11" s="31">
        <f t="shared" si="2"/>
        <v>31.85</v>
      </c>
    </row>
    <row r="12" spans="1:5" ht="12.75">
      <c r="A12" s="9">
        <v>9</v>
      </c>
      <c r="B12" s="73" t="str">
        <f t="shared" si="0"/>
        <v>Ø18</v>
      </c>
      <c r="C12" s="74">
        <v>18</v>
      </c>
      <c r="D12" s="1">
        <f t="shared" si="1"/>
        <v>1.998</v>
      </c>
      <c r="E12" s="31">
        <f t="shared" si="2"/>
        <v>28.3</v>
      </c>
    </row>
    <row r="13" spans="1:5" ht="12.75">
      <c r="A13" s="9">
        <v>10</v>
      </c>
      <c r="B13" s="73" t="str">
        <f t="shared" si="0"/>
        <v>Ø20</v>
      </c>
      <c r="C13" s="74">
        <v>20</v>
      </c>
      <c r="D13" s="1">
        <f t="shared" si="1"/>
        <v>2.466</v>
      </c>
      <c r="E13" s="31">
        <f t="shared" si="2"/>
        <v>25.48</v>
      </c>
    </row>
    <row r="14" spans="1:5" ht="12.75">
      <c r="A14" s="9">
        <v>11</v>
      </c>
      <c r="B14" s="73" t="str">
        <f t="shared" si="0"/>
        <v>Ø22</v>
      </c>
      <c r="C14" s="74">
        <v>22</v>
      </c>
      <c r="D14" s="1">
        <f t="shared" si="1"/>
        <v>2.984</v>
      </c>
      <c r="E14" s="31">
        <f t="shared" si="2"/>
        <v>23.16</v>
      </c>
    </row>
    <row r="15" spans="1:5" ht="12.75">
      <c r="A15" s="9">
        <v>12</v>
      </c>
      <c r="B15" s="73" t="str">
        <f t="shared" si="0"/>
        <v>Ø24</v>
      </c>
      <c r="C15" s="74">
        <v>24</v>
      </c>
      <c r="D15" s="1">
        <f t="shared" si="1"/>
        <v>3.551</v>
      </c>
      <c r="E15" s="31">
        <f t="shared" si="2"/>
        <v>21.23</v>
      </c>
    </row>
    <row r="16" spans="1:5" ht="12.75">
      <c r="A16" s="9">
        <v>13</v>
      </c>
      <c r="B16" s="73" t="str">
        <f t="shared" si="0"/>
        <v>Ø26</v>
      </c>
      <c r="C16" s="74">
        <v>26</v>
      </c>
      <c r="D16" s="1">
        <f t="shared" si="1"/>
        <v>4.168</v>
      </c>
      <c r="E16" s="31">
        <f t="shared" si="2"/>
        <v>19.6</v>
      </c>
    </row>
    <row r="17" spans="1:5" ht="12.75">
      <c r="A17" s="9">
        <v>14</v>
      </c>
      <c r="B17" s="73" t="str">
        <f t="shared" si="0"/>
        <v>Ø28</v>
      </c>
      <c r="C17" s="74">
        <v>28</v>
      </c>
      <c r="D17" s="1">
        <f t="shared" si="1"/>
        <v>4.834</v>
      </c>
      <c r="E17" s="31">
        <f t="shared" si="2"/>
        <v>18.2</v>
      </c>
    </row>
    <row r="18" spans="1:5" ht="12.75">
      <c r="A18" s="9">
        <v>15</v>
      </c>
      <c r="B18" s="73" t="str">
        <f t="shared" si="0"/>
        <v>Ø30</v>
      </c>
      <c r="C18" s="74">
        <v>30</v>
      </c>
      <c r="D18" s="1">
        <f t="shared" si="1"/>
        <v>5.549</v>
      </c>
      <c r="E18" s="31">
        <f t="shared" si="2"/>
        <v>16.98</v>
      </c>
    </row>
    <row r="19" spans="1:5" ht="12.75">
      <c r="A19" s="9">
        <v>16</v>
      </c>
      <c r="B19" s="73" t="str">
        <f t="shared" si="0"/>
        <v>Ø32</v>
      </c>
      <c r="C19" s="74">
        <v>32</v>
      </c>
      <c r="D19" s="1">
        <f t="shared" si="1"/>
        <v>6.313</v>
      </c>
      <c r="E19" s="31">
        <f t="shared" si="2"/>
        <v>15.92</v>
      </c>
    </row>
    <row r="20" spans="1:5" ht="12.75">
      <c r="A20" s="9">
        <v>17</v>
      </c>
      <c r="B20" s="73" t="str">
        <f t="shared" si="0"/>
        <v>Ø34</v>
      </c>
      <c r="C20" s="74">
        <v>34</v>
      </c>
      <c r="D20" s="1">
        <f t="shared" si="1"/>
        <v>7.127</v>
      </c>
      <c r="E20" s="31">
        <f t="shared" si="2"/>
        <v>14.99</v>
      </c>
    </row>
    <row r="21" spans="1:5" ht="12.75">
      <c r="A21" s="9">
        <v>18</v>
      </c>
      <c r="B21" s="73" t="str">
        <f t="shared" si="0"/>
        <v>Ø36</v>
      </c>
      <c r="C21" s="74">
        <v>36</v>
      </c>
      <c r="D21" s="1">
        <f t="shared" si="1"/>
        <v>7.99</v>
      </c>
      <c r="E21" s="31">
        <f t="shared" si="2"/>
        <v>14.15</v>
      </c>
    </row>
    <row r="22" spans="1:5" ht="12.75">
      <c r="A22" s="9">
        <v>19</v>
      </c>
      <c r="B22" s="73" t="str">
        <f t="shared" si="0"/>
        <v>Ø38</v>
      </c>
      <c r="C22" s="74">
        <v>38</v>
      </c>
      <c r="D22" s="1">
        <f t="shared" si="1"/>
        <v>8.903</v>
      </c>
      <c r="E22" s="31">
        <f t="shared" si="2"/>
        <v>13.41</v>
      </c>
    </row>
    <row r="23" spans="1:5" ht="12.75">
      <c r="A23" s="9">
        <v>20</v>
      </c>
      <c r="B23" s="73" t="str">
        <f t="shared" si="0"/>
        <v>Ø40</v>
      </c>
      <c r="C23" s="74">
        <v>40</v>
      </c>
      <c r="D23" s="1">
        <f t="shared" si="1"/>
        <v>9.865</v>
      </c>
      <c r="E23" s="31">
        <f t="shared" si="2"/>
        <v>12.74</v>
      </c>
    </row>
    <row r="24" spans="1:5" ht="12.75">
      <c r="A24" s="9">
        <v>21</v>
      </c>
      <c r="B24" s="73" t="str">
        <f t="shared" si="0"/>
        <v>Ø42</v>
      </c>
      <c r="C24" s="74">
        <v>42</v>
      </c>
      <c r="D24" s="1">
        <f t="shared" si="1"/>
        <v>10.876</v>
      </c>
      <c r="E24" s="31">
        <f t="shared" si="2"/>
        <v>12.13</v>
      </c>
    </row>
    <row r="25" spans="1:5" ht="12.75">
      <c r="A25" s="9">
        <v>22</v>
      </c>
      <c r="B25" s="73" t="str">
        <f t="shared" si="0"/>
        <v>Ø44</v>
      </c>
      <c r="C25" s="74">
        <v>44</v>
      </c>
      <c r="D25" s="1">
        <f t="shared" si="1"/>
        <v>11.936</v>
      </c>
      <c r="E25" s="31">
        <f t="shared" si="2"/>
        <v>11.58</v>
      </c>
    </row>
    <row r="26" spans="1:5" ht="12.75">
      <c r="A26" s="9">
        <v>23</v>
      </c>
      <c r="B26" s="73" t="str">
        <f t="shared" si="0"/>
        <v>Ø46</v>
      </c>
      <c r="C26" s="74">
        <v>46</v>
      </c>
      <c r="D26" s="1">
        <f t="shared" si="1"/>
        <v>13.046</v>
      </c>
      <c r="E26" s="31">
        <f t="shared" si="2"/>
        <v>11.08</v>
      </c>
    </row>
    <row r="27" spans="1:5" ht="12.75">
      <c r="A27" s="9">
        <v>24</v>
      </c>
      <c r="B27" s="73" t="str">
        <f t="shared" si="0"/>
        <v>Ø48</v>
      </c>
      <c r="C27" s="74">
        <v>48</v>
      </c>
      <c r="D27" s="1">
        <f t="shared" si="1"/>
        <v>14.205</v>
      </c>
      <c r="E27" s="31">
        <f t="shared" si="2"/>
        <v>10.62</v>
      </c>
    </row>
    <row r="28" spans="1:5" ht="12.75">
      <c r="A28" s="9">
        <v>25</v>
      </c>
      <c r="B28" s="73" t="str">
        <f t="shared" si="0"/>
        <v>Ø50</v>
      </c>
      <c r="C28" s="74">
        <v>50</v>
      </c>
      <c r="D28" s="1">
        <f t="shared" si="1"/>
        <v>15.413</v>
      </c>
      <c r="E28" s="31">
        <f t="shared" si="2"/>
        <v>10.19</v>
      </c>
    </row>
    <row r="29" spans="1:5" ht="12.75">
      <c r="A29" s="9">
        <v>26</v>
      </c>
      <c r="B29" s="73" t="str">
        <f t="shared" si="0"/>
        <v>Ø52</v>
      </c>
      <c r="C29" s="74">
        <v>52</v>
      </c>
      <c r="D29" s="1">
        <f t="shared" si="1"/>
        <v>16.671</v>
      </c>
      <c r="E29" s="31">
        <f t="shared" si="2"/>
        <v>9.8</v>
      </c>
    </row>
    <row r="30" spans="1:5" ht="12.75">
      <c r="A30" s="9">
        <v>27</v>
      </c>
      <c r="B30" s="73" t="str">
        <f t="shared" si="0"/>
        <v>Ø54</v>
      </c>
      <c r="C30" s="74">
        <v>54</v>
      </c>
      <c r="D30" s="1">
        <f t="shared" si="1"/>
        <v>17.978</v>
      </c>
      <c r="E30" s="31">
        <f t="shared" si="2"/>
        <v>9.44</v>
      </c>
    </row>
    <row r="31" spans="1:5" ht="12.75">
      <c r="A31" s="9">
        <v>28</v>
      </c>
      <c r="B31" s="73" t="str">
        <f t="shared" si="0"/>
        <v>Ø56</v>
      </c>
      <c r="C31" s="74">
        <v>56</v>
      </c>
      <c r="D31" s="1">
        <f t="shared" si="1"/>
        <v>19.335</v>
      </c>
      <c r="E31" s="31">
        <f t="shared" si="2"/>
        <v>9.1</v>
      </c>
    </row>
    <row r="32" spans="1:5" ht="12.75">
      <c r="A32" s="9">
        <v>29</v>
      </c>
      <c r="B32" s="73" t="str">
        <f t="shared" si="0"/>
        <v>Ø58</v>
      </c>
      <c r="C32" s="74">
        <v>58</v>
      </c>
      <c r="D32" s="1">
        <f t="shared" si="1"/>
        <v>20.74</v>
      </c>
      <c r="E32" s="31">
        <f t="shared" si="2"/>
        <v>8.79</v>
      </c>
    </row>
    <row r="33" spans="1:5" ht="12.75">
      <c r="A33" s="9">
        <v>30</v>
      </c>
      <c r="B33" s="73" t="str">
        <f t="shared" si="0"/>
        <v>Ø60</v>
      </c>
      <c r="C33" s="74">
        <v>60</v>
      </c>
      <c r="D33" s="1">
        <f t="shared" si="1"/>
        <v>22.195</v>
      </c>
      <c r="E33" s="31">
        <f t="shared" si="2"/>
        <v>8.49</v>
      </c>
    </row>
    <row r="34" spans="1:5" ht="12.75">
      <c r="A34" s="9">
        <v>31</v>
      </c>
      <c r="B34" s="73" t="str">
        <f t="shared" si="0"/>
        <v>Ø62</v>
      </c>
      <c r="C34" s="74">
        <v>62</v>
      </c>
      <c r="D34" s="1">
        <f t="shared" si="1"/>
        <v>23.7</v>
      </c>
      <c r="E34" s="31">
        <f t="shared" si="2"/>
        <v>8.22</v>
      </c>
    </row>
    <row r="35" spans="1:5" ht="12.75">
      <c r="A35" s="9">
        <v>32</v>
      </c>
      <c r="B35" s="73" t="str">
        <f t="shared" si="0"/>
        <v>Ø64</v>
      </c>
      <c r="C35" s="74">
        <v>64</v>
      </c>
      <c r="D35" s="1">
        <f t="shared" si="1"/>
        <v>25.253</v>
      </c>
      <c r="E35" s="31">
        <f t="shared" si="2"/>
        <v>7.96</v>
      </c>
    </row>
    <row r="36" spans="1:5" ht="12.75">
      <c r="A36" s="9">
        <v>33</v>
      </c>
      <c r="B36" s="73" t="str">
        <f t="shared" si="0"/>
        <v>Ø66</v>
      </c>
      <c r="C36" s="74">
        <v>66</v>
      </c>
      <c r="D36" s="1">
        <f t="shared" si="1"/>
        <v>26.856</v>
      </c>
      <c r="E36" s="31">
        <f t="shared" si="2"/>
        <v>7.72</v>
      </c>
    </row>
    <row r="37" spans="1:5" ht="12.75">
      <c r="A37" s="9">
        <v>34</v>
      </c>
      <c r="B37" s="73" t="str">
        <f t="shared" si="0"/>
        <v>Ø68</v>
      </c>
      <c r="C37" s="74">
        <v>68</v>
      </c>
      <c r="D37" s="1">
        <f t="shared" si="1"/>
        <v>28.509</v>
      </c>
      <c r="E37" s="31">
        <f t="shared" si="2"/>
        <v>7.49</v>
      </c>
    </row>
    <row r="38" spans="1:5" ht="12.75">
      <c r="A38" s="9">
        <v>35</v>
      </c>
      <c r="B38" s="73" t="str">
        <f t="shared" si="0"/>
        <v>Ø70</v>
      </c>
      <c r="C38" s="74">
        <v>70</v>
      </c>
      <c r="D38" s="1">
        <f t="shared" si="1"/>
        <v>30.21</v>
      </c>
      <c r="E38" s="31">
        <f t="shared" si="2"/>
        <v>7.28</v>
      </c>
    </row>
    <row r="39" spans="1:5" ht="12.75">
      <c r="A39" s="9">
        <v>36</v>
      </c>
      <c r="B39" s="73" t="str">
        <f t="shared" si="0"/>
        <v>Ø72</v>
      </c>
      <c r="C39" s="74">
        <v>72</v>
      </c>
      <c r="D39" s="1">
        <f t="shared" si="1"/>
        <v>31.961</v>
      </c>
      <c r="E39" s="31">
        <f t="shared" si="2"/>
        <v>7.08</v>
      </c>
    </row>
    <row r="40" spans="1:5" ht="12.75">
      <c r="A40" s="9">
        <v>37</v>
      </c>
      <c r="B40" s="73" t="str">
        <f t="shared" si="0"/>
        <v>Ø74</v>
      </c>
      <c r="C40" s="74">
        <v>74</v>
      </c>
      <c r="D40" s="1">
        <f t="shared" si="1"/>
        <v>33.762</v>
      </c>
      <c r="E40" s="31">
        <f t="shared" si="2"/>
        <v>6.89</v>
      </c>
    </row>
    <row r="41" spans="1:5" ht="12.75">
      <c r="A41" s="9">
        <v>38</v>
      </c>
      <c r="B41" s="73" t="str">
        <f t="shared" si="0"/>
        <v>Ø76</v>
      </c>
      <c r="C41" s="74">
        <v>76</v>
      </c>
      <c r="D41" s="1">
        <f t="shared" si="1"/>
        <v>35.611</v>
      </c>
      <c r="E41" s="31">
        <f t="shared" si="2"/>
        <v>6.7</v>
      </c>
    </row>
    <row r="42" spans="1:5" ht="12.75">
      <c r="A42" s="9">
        <v>39</v>
      </c>
      <c r="B42" s="73" t="str">
        <f t="shared" si="0"/>
        <v>Ø78</v>
      </c>
      <c r="C42" s="74">
        <v>78</v>
      </c>
      <c r="D42" s="1">
        <f t="shared" si="1"/>
        <v>37.51</v>
      </c>
      <c r="E42" s="31">
        <f t="shared" si="2"/>
        <v>6.53</v>
      </c>
    </row>
    <row r="43" spans="1:5" ht="12.75">
      <c r="A43" s="9">
        <v>40</v>
      </c>
      <c r="B43" s="73" t="str">
        <f t="shared" si="0"/>
        <v>Ø80</v>
      </c>
      <c r="C43" s="74">
        <v>80</v>
      </c>
      <c r="D43" s="1">
        <f t="shared" si="1"/>
        <v>39.458</v>
      </c>
      <c r="E43" s="31">
        <f t="shared" si="2"/>
        <v>6.37</v>
      </c>
    </row>
    <row r="44" spans="1:5" ht="12.75">
      <c r="A44" s="9">
        <v>41</v>
      </c>
      <c r="B44" s="73" t="str">
        <f t="shared" si="0"/>
        <v>Ø82</v>
      </c>
      <c r="C44" s="74">
        <v>82</v>
      </c>
      <c r="D44" s="1">
        <f t="shared" si="1"/>
        <v>41.456</v>
      </c>
      <c r="E44" s="31">
        <f t="shared" si="2"/>
        <v>6.21</v>
      </c>
    </row>
    <row r="45" spans="1:5" ht="12.75">
      <c r="A45" s="9">
        <v>42</v>
      </c>
      <c r="B45" s="73" t="str">
        <f t="shared" si="0"/>
        <v>Ø84</v>
      </c>
      <c r="C45" s="74">
        <v>84</v>
      </c>
      <c r="D45" s="1">
        <f t="shared" si="1"/>
        <v>43.503</v>
      </c>
      <c r="E45" s="31">
        <f t="shared" si="2"/>
        <v>6.07</v>
      </c>
    </row>
    <row r="46" spans="1:5" ht="12.75">
      <c r="A46" s="9">
        <v>43</v>
      </c>
      <c r="B46" s="73" t="str">
        <f t="shared" si="0"/>
        <v>Ø86</v>
      </c>
      <c r="C46" s="74">
        <v>86</v>
      </c>
      <c r="D46" s="1">
        <f t="shared" si="1"/>
        <v>45.599</v>
      </c>
      <c r="E46" s="31">
        <f t="shared" si="2"/>
        <v>5.93</v>
      </c>
    </row>
    <row r="47" spans="1:5" ht="12.75">
      <c r="A47" s="9">
        <v>44</v>
      </c>
      <c r="B47" s="73" t="str">
        <f t="shared" si="0"/>
        <v>Ø88</v>
      </c>
      <c r="C47" s="74">
        <v>88</v>
      </c>
      <c r="D47" s="1">
        <f t="shared" si="1"/>
        <v>47.745</v>
      </c>
      <c r="E47" s="31">
        <f t="shared" si="2"/>
        <v>5.79</v>
      </c>
    </row>
    <row r="48" spans="1:5" ht="12.75">
      <c r="A48" s="9">
        <v>45</v>
      </c>
      <c r="B48" s="73" t="str">
        <f t="shared" si="0"/>
        <v>Ø90</v>
      </c>
      <c r="C48" s="74">
        <v>90</v>
      </c>
      <c r="D48" s="1">
        <f t="shared" si="1"/>
        <v>49.94</v>
      </c>
      <c r="E48" s="31">
        <f t="shared" si="2"/>
        <v>5.66</v>
      </c>
    </row>
    <row r="49" spans="1:5" ht="12.75">
      <c r="A49" s="9">
        <v>46</v>
      </c>
      <c r="B49" s="73" t="str">
        <f t="shared" si="0"/>
        <v>Ø92</v>
      </c>
      <c r="C49" s="74">
        <v>92</v>
      </c>
      <c r="D49" s="1">
        <f t="shared" si="1"/>
        <v>52.184</v>
      </c>
      <c r="E49" s="31">
        <f t="shared" si="2"/>
        <v>5.54</v>
      </c>
    </row>
    <row r="50" spans="1:5" ht="12.75">
      <c r="A50" s="9">
        <v>47</v>
      </c>
      <c r="B50" s="73" t="str">
        <f t="shared" si="0"/>
        <v>Ø94</v>
      </c>
      <c r="C50" s="74">
        <v>94</v>
      </c>
      <c r="D50" s="1">
        <f t="shared" si="1"/>
        <v>54.477</v>
      </c>
      <c r="E50" s="31">
        <f t="shared" si="2"/>
        <v>5.42</v>
      </c>
    </row>
    <row r="51" spans="1:5" ht="12.75">
      <c r="A51" s="9">
        <v>48</v>
      </c>
      <c r="B51" s="73" t="str">
        <f t="shared" si="0"/>
        <v>Ø96</v>
      </c>
      <c r="C51" s="74">
        <v>96</v>
      </c>
      <c r="D51" s="1">
        <f t="shared" si="1"/>
        <v>56.82</v>
      </c>
      <c r="E51" s="31">
        <f t="shared" si="2"/>
        <v>5.31</v>
      </c>
    </row>
    <row r="52" spans="1:5" ht="12.75">
      <c r="A52" s="9">
        <v>49</v>
      </c>
      <c r="B52" s="73" t="str">
        <f t="shared" si="0"/>
        <v>Ø98</v>
      </c>
      <c r="C52" s="74">
        <v>98</v>
      </c>
      <c r="D52" s="1">
        <f t="shared" si="1"/>
        <v>59.212</v>
      </c>
      <c r="E52" s="31">
        <f t="shared" si="2"/>
        <v>5.2</v>
      </c>
    </row>
    <row r="53" spans="1:5" ht="12.75">
      <c r="A53" s="9">
        <v>50</v>
      </c>
      <c r="B53" s="73" t="str">
        <f t="shared" si="0"/>
        <v>Ø100</v>
      </c>
      <c r="C53" s="74">
        <v>100</v>
      </c>
      <c r="D53" s="1">
        <f t="shared" si="1"/>
        <v>61.654</v>
      </c>
      <c r="E53" s="31">
        <f t="shared" si="2"/>
        <v>5.1</v>
      </c>
    </row>
    <row r="54" spans="1:5" ht="12.75">
      <c r="A54" s="9">
        <v>51</v>
      </c>
      <c r="B54" s="73" t="str">
        <f t="shared" si="0"/>
        <v>Ø102</v>
      </c>
      <c r="C54" s="74">
        <v>102</v>
      </c>
      <c r="D54" s="1">
        <f t="shared" si="1"/>
        <v>64.145</v>
      </c>
      <c r="E54" s="31">
        <f t="shared" si="2"/>
        <v>5</v>
      </c>
    </row>
    <row r="55" spans="1:5" ht="12.75">
      <c r="A55" s="9">
        <v>52</v>
      </c>
      <c r="B55" s="73" t="str">
        <f t="shared" si="0"/>
        <v>Ø104</v>
      </c>
      <c r="C55" s="74">
        <v>104</v>
      </c>
      <c r="D55" s="1">
        <f t="shared" si="1"/>
        <v>66.685</v>
      </c>
      <c r="E55" s="31">
        <f t="shared" si="2"/>
        <v>4.9</v>
      </c>
    </row>
    <row r="56" spans="1:5" ht="12.75">
      <c r="A56" s="9">
        <v>53</v>
      </c>
      <c r="B56" s="73" t="str">
        <f t="shared" si="0"/>
        <v>Ø106</v>
      </c>
      <c r="C56" s="74">
        <v>106</v>
      </c>
      <c r="D56" s="1">
        <f t="shared" si="1"/>
        <v>69.274</v>
      </c>
      <c r="E56" s="31">
        <f t="shared" si="2"/>
        <v>4.81</v>
      </c>
    </row>
    <row r="57" spans="1:5" ht="12.75">
      <c r="A57" s="9">
        <v>54</v>
      </c>
      <c r="B57" s="73" t="str">
        <f t="shared" si="0"/>
        <v>Ø108</v>
      </c>
      <c r="C57" s="74">
        <v>108</v>
      </c>
      <c r="D57" s="1">
        <f t="shared" si="1"/>
        <v>71.913</v>
      </c>
      <c r="E57" s="31">
        <f t="shared" si="2"/>
        <v>4.72</v>
      </c>
    </row>
    <row r="58" spans="1:5" ht="12.75">
      <c r="A58" s="9">
        <v>55</v>
      </c>
      <c r="B58" s="73" t="str">
        <f t="shared" si="0"/>
        <v>Ø110</v>
      </c>
      <c r="C58" s="74">
        <v>110</v>
      </c>
      <c r="D58" s="1">
        <f t="shared" si="1"/>
        <v>74.601</v>
      </c>
      <c r="E58" s="31">
        <f t="shared" si="2"/>
        <v>4.63</v>
      </c>
    </row>
    <row r="59" spans="1:5" ht="12.75">
      <c r="A59" s="9">
        <v>56</v>
      </c>
      <c r="B59" s="73" t="str">
        <f t="shared" si="0"/>
        <v>Ø112</v>
      </c>
      <c r="C59" s="74">
        <v>112</v>
      </c>
      <c r="D59" s="1">
        <f t="shared" si="1"/>
        <v>77.338</v>
      </c>
      <c r="E59" s="31">
        <f t="shared" si="2"/>
        <v>4.55</v>
      </c>
    </row>
    <row r="60" spans="1:5" ht="12.75">
      <c r="A60" s="9">
        <v>57</v>
      </c>
      <c r="B60" s="73" t="str">
        <f t="shared" si="0"/>
        <v>Ø114</v>
      </c>
      <c r="C60" s="74">
        <v>114</v>
      </c>
      <c r="D60" s="1">
        <f t="shared" si="1"/>
        <v>80.125</v>
      </c>
      <c r="E60" s="31">
        <f t="shared" si="2"/>
        <v>4.47</v>
      </c>
    </row>
    <row r="61" spans="1:5" ht="12.75">
      <c r="A61" s="9">
        <v>58</v>
      </c>
      <c r="B61" s="73" t="str">
        <f t="shared" si="0"/>
        <v>Ø116</v>
      </c>
      <c r="C61" s="74">
        <v>116</v>
      </c>
      <c r="D61" s="1">
        <f t="shared" si="1"/>
        <v>82.961</v>
      </c>
      <c r="E61" s="31">
        <f t="shared" si="2"/>
        <v>4.39</v>
      </c>
    </row>
    <row r="62" spans="1:5" ht="12.75">
      <c r="A62" s="9">
        <v>59</v>
      </c>
      <c r="B62" s="73" t="str">
        <f t="shared" si="0"/>
        <v>Ø118</v>
      </c>
      <c r="C62" s="74">
        <v>118</v>
      </c>
      <c r="D62" s="1">
        <f t="shared" si="1"/>
        <v>85.847</v>
      </c>
      <c r="E62" s="31">
        <f t="shared" si="2"/>
        <v>4.32</v>
      </c>
    </row>
    <row r="63" spans="1:5" ht="12.75">
      <c r="A63" s="9">
        <v>60</v>
      </c>
      <c r="B63" s="73" t="str">
        <f t="shared" si="0"/>
        <v>Ø120</v>
      </c>
      <c r="C63" s="74">
        <v>120</v>
      </c>
      <c r="D63" s="1">
        <f t="shared" si="1"/>
        <v>88.781</v>
      </c>
      <c r="E63" s="31">
        <f t="shared" si="2"/>
        <v>4.25</v>
      </c>
    </row>
    <row r="64" spans="1:5" ht="12.75">
      <c r="A64" s="9">
        <v>61</v>
      </c>
      <c r="B64" s="73" t="str">
        <f t="shared" si="0"/>
        <v>Ø122</v>
      </c>
      <c r="C64" s="74">
        <v>122</v>
      </c>
      <c r="D64" s="1">
        <f t="shared" si="1"/>
        <v>91.765</v>
      </c>
      <c r="E64" s="31">
        <f t="shared" si="2"/>
        <v>4.18</v>
      </c>
    </row>
    <row r="65" spans="1:5" ht="12.75">
      <c r="A65" s="14">
        <v>62</v>
      </c>
      <c r="B65" s="75" t="str">
        <f t="shared" si="0"/>
        <v>Ø124</v>
      </c>
      <c r="C65" s="76">
        <v>124</v>
      </c>
      <c r="D65" s="17">
        <f t="shared" si="1"/>
        <v>94.799</v>
      </c>
      <c r="E65" s="34">
        <f t="shared" si="2"/>
        <v>4.11</v>
      </c>
    </row>
  </sheetData>
  <autoFilter ref="A3:E65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Токарев</cp:lastModifiedBy>
  <cp:lastPrinted>2006-03-24T07:14:18Z</cp:lastPrinted>
  <dcterms:created xsi:type="dcterms:W3CDTF">1996-10-08T23:32:33Z</dcterms:created>
  <dcterms:modified xsi:type="dcterms:W3CDTF">2006-04-13T04:40:30Z</dcterms:modified>
  <cp:category/>
  <cp:version/>
  <cp:contentType/>
  <cp:contentStatus/>
</cp:coreProperties>
</file>