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<sst xmlns="http://schemas.openxmlformats.org/spreadsheetml/2006/main" count="2615" uniqueCount="689">
  <si>
    <t>1. Демонтажные работы</t>
  </si>
  <si>
    <t>53-3-3</t>
  </si>
  <si>
    <t>Прорезка проемов в стенах и перегородках каркасно-обшивных</t>
  </si>
  <si>
    <t>м2</t>
  </si>
  <si>
    <t>2</t>
  </si>
  <si>
    <t>ЗП</t>
  </si>
  <si>
    <t>28,17</t>
  </si>
  <si>
    <t>1,5</t>
  </si>
  <si>
    <t>46.19</t>
  </si>
  <si>
    <t>ЭМ</t>
  </si>
  <si>
    <t>4,85</t>
  </si>
  <si>
    <t>в т.ч. ЗПМ</t>
  </si>
  <si>
    <t>0</t>
  </si>
  <si>
    <t>МР</t>
  </si>
  <si>
    <t>46,67</t>
  </si>
  <si>
    <t>НР от ФОТ</t>
  </si>
  <si>
    <t>к</t>
  </si>
  <si>
    <t>1,1</t>
  </si>
  <si>
    <t>СП от ФОТ</t>
  </si>
  <si>
    <t>0,7</t>
  </si>
  <si>
    <t>Итого</t>
  </si>
  <si>
    <t>46-04-002-2</t>
  </si>
  <si>
    <t>Пробивка борозд в бетонных конструкциях</t>
  </si>
  <si>
    <t>м3</t>
  </si>
  <si>
    <t>0,5</t>
  </si>
  <si>
    <t>107,74</t>
  </si>
  <si>
    <t>46.13</t>
  </si>
  <si>
    <t>439,77</t>
  </si>
  <si>
    <t>35,61</t>
  </si>
  <si>
    <t>22,45</t>
  </si>
  <si>
    <t>46-03-010-5</t>
  </si>
  <si>
    <t>Пробивка отверстий в бетонных потолках</t>
  </si>
  <si>
    <t>100шт</t>
  </si>
  <si>
    <t>0,1</t>
  </si>
  <si>
    <t>473,14</t>
  </si>
  <si>
    <t>1510,42</t>
  </si>
  <si>
    <t>123,13</t>
  </si>
  <si>
    <t>Всего по разделу</t>
  </si>
  <si>
    <t>2.  Стены</t>
  </si>
  <si>
    <t>Ф46-04-002-2</t>
  </si>
  <si>
    <t>1,034</t>
  </si>
  <si>
    <t>08-02-002-5</t>
  </si>
  <si>
    <t>Внутренние перегородки из керамического кирпича толщ. 120мм</t>
  </si>
  <si>
    <t>100м2</t>
  </si>
  <si>
    <t>0,527</t>
  </si>
  <si>
    <t>1228,23</t>
  </si>
  <si>
    <t>9.21</t>
  </si>
  <si>
    <t>355,1</t>
  </si>
  <si>
    <t>55,49</t>
  </si>
  <si>
    <t>10060,04</t>
  </si>
  <si>
    <t>1,098</t>
  </si>
  <si>
    <t>0,68</t>
  </si>
  <si>
    <t>Т08-02-010-4Б</t>
  </si>
  <si>
    <t>Стены из керамического кирпича толщиной 510мм</t>
  </si>
  <si>
    <t>5</t>
  </si>
  <si>
    <t>57,31</t>
  </si>
  <si>
    <t>14.1</t>
  </si>
  <si>
    <t>21,6</t>
  </si>
  <si>
    <t>3,38</t>
  </si>
  <si>
    <t>805,32</t>
  </si>
  <si>
    <t>1,08</t>
  </si>
  <si>
    <t>Т08-02-007-01</t>
  </si>
  <si>
    <t>Армирование кладки стен</t>
  </si>
  <si>
    <t>т</t>
  </si>
  <si>
    <t>0,78</t>
  </si>
  <si>
    <t>506,65</t>
  </si>
  <si>
    <t>9.29</t>
  </si>
  <si>
    <t>43,24</t>
  </si>
  <si>
    <t>3,11</t>
  </si>
  <si>
    <t>5650</t>
  </si>
  <si>
    <t>1,06</t>
  </si>
  <si>
    <t>0,6545</t>
  </si>
  <si>
    <t>Т11-01-004-01</t>
  </si>
  <si>
    <t>Оклеечная гидроизоляция стен</t>
  </si>
  <si>
    <t>0,2</t>
  </si>
  <si>
    <t>520,45</t>
  </si>
  <si>
    <t>3.2</t>
  </si>
  <si>
    <t>309,99</t>
  </si>
  <si>
    <t>5,27</t>
  </si>
  <si>
    <t>1908,95</t>
  </si>
  <si>
    <t>Т11-01-004-02</t>
  </si>
  <si>
    <t>Оклеечная гидроизоляция стен последующий слой к=2</t>
  </si>
  <si>
    <t>627,96</t>
  </si>
  <si>
    <t>304,06</t>
  </si>
  <si>
    <t>6,22</t>
  </si>
  <si>
    <t>2608,16</t>
  </si>
  <si>
    <t>Т08-01-003-07</t>
  </si>
  <si>
    <t>Обмазочная гидроизоляция стен</t>
  </si>
  <si>
    <t>201,82</t>
  </si>
  <si>
    <t>3.1</t>
  </si>
  <si>
    <t>73,58</t>
  </si>
  <si>
    <t>898,48</t>
  </si>
  <si>
    <t>Тр61-27-1</t>
  </si>
  <si>
    <t>Насечка поверхностей под штукатурку</t>
  </si>
  <si>
    <t>2,7</t>
  </si>
  <si>
    <t>258,22</t>
  </si>
  <si>
    <t>39.11.4</t>
  </si>
  <si>
    <t>366,44</t>
  </si>
  <si>
    <t>31,59</t>
  </si>
  <si>
    <t>0,7426</t>
  </si>
  <si>
    <t>Т15-02-019-03</t>
  </si>
  <si>
    <t>Выравнивание поверхностей стен из сухих растворных смесей</t>
  </si>
  <si>
    <t>476,87</t>
  </si>
  <si>
    <t>16.2</t>
  </si>
  <si>
    <t>27,51</t>
  </si>
  <si>
    <t>19,36</t>
  </si>
  <si>
    <t>2426,54</t>
  </si>
  <si>
    <t>0,93</t>
  </si>
  <si>
    <t>0,4675</t>
  </si>
  <si>
    <t>Т15-02-017-02</t>
  </si>
  <si>
    <t xml:space="preserve">Штукатурка стен </t>
  </si>
  <si>
    <t>838,34</t>
  </si>
  <si>
    <t>107,38</t>
  </si>
  <si>
    <t>70,9</t>
  </si>
  <si>
    <t>1114,53</t>
  </si>
  <si>
    <t>0,945</t>
  </si>
  <si>
    <t>3. Проемы</t>
  </si>
  <si>
    <t>Т10-01-039-1</t>
  </si>
  <si>
    <t>Установка внутренних дверных блоков площадью проема до 3 м2</t>
  </si>
  <si>
    <t>0,04</t>
  </si>
  <si>
    <t>958,33</t>
  </si>
  <si>
    <t>11.1</t>
  </si>
  <si>
    <t>1226,89</t>
  </si>
  <si>
    <t>153,23</t>
  </si>
  <si>
    <t>27442,79</t>
  </si>
  <si>
    <t>1,04</t>
  </si>
  <si>
    <t>0,5355</t>
  </si>
  <si>
    <t>С101-0889</t>
  </si>
  <si>
    <t>Скобянные изделия</t>
  </si>
  <si>
    <t>комп.</t>
  </si>
  <si>
    <t>94,68</t>
  </si>
  <si>
    <t>Т10-01-041-1</t>
  </si>
  <si>
    <t>Установка стекляных внутренних дверных блоков площадью проема до 3 м2</t>
  </si>
  <si>
    <t>0,015</t>
  </si>
  <si>
    <t>1418,31</t>
  </si>
  <si>
    <t>1249,71</t>
  </si>
  <si>
    <t>157,14</t>
  </si>
  <si>
    <t>48761,75</t>
  </si>
  <si>
    <t>Установка дверей алюминиевых</t>
  </si>
  <si>
    <t>0,06</t>
  </si>
  <si>
    <t>С206-0465</t>
  </si>
  <si>
    <t>Стоимость алюминиевых  дверей</t>
  </si>
  <si>
    <t>шт</t>
  </si>
  <si>
    <t>3</t>
  </si>
  <si>
    <t>6533,41</t>
  </si>
  <si>
    <t>Тр56-12-5</t>
  </si>
  <si>
    <t>Установка замков врезных</t>
  </si>
  <si>
    <t>0,03</t>
  </si>
  <si>
    <t>624,40</t>
  </si>
  <si>
    <t>39.6.6</t>
  </si>
  <si>
    <t>7619,72</t>
  </si>
  <si>
    <t>0,7708</t>
  </si>
  <si>
    <t>0,62</t>
  </si>
  <si>
    <t>4. Полы</t>
  </si>
  <si>
    <t>р51-1-1</t>
  </si>
  <si>
    <t xml:space="preserve">Разработка грунта внутри здания под приямок </t>
  </si>
  <si>
    <t>100м3</t>
  </si>
  <si>
    <t>0,32</t>
  </si>
  <si>
    <t>5202,6</t>
  </si>
  <si>
    <t>39.1.1</t>
  </si>
  <si>
    <t>7,54</t>
  </si>
  <si>
    <t>2083,53</t>
  </si>
  <si>
    <t>0,75</t>
  </si>
  <si>
    <t>0,45</t>
  </si>
  <si>
    <t>06-01-088-2</t>
  </si>
  <si>
    <t>Монтаж опалубки</t>
  </si>
  <si>
    <t>10м2</t>
  </si>
  <si>
    <t>4,52</t>
  </si>
  <si>
    <t>172,77</t>
  </si>
  <si>
    <t>17.8</t>
  </si>
  <si>
    <t>213,55</t>
  </si>
  <si>
    <t>18,77</t>
  </si>
  <si>
    <t>139,82</t>
  </si>
  <si>
    <t>06-01-015-8</t>
  </si>
  <si>
    <t>Армирование подстилающих слоев и набетонок</t>
  </si>
  <si>
    <t>574,04</t>
  </si>
  <si>
    <t>3.16</t>
  </si>
  <si>
    <t>32,63</t>
  </si>
  <si>
    <t>2,03</t>
  </si>
  <si>
    <t>6800</t>
  </si>
  <si>
    <t>06-01-046-1</t>
  </si>
  <si>
    <t xml:space="preserve">Устройство бетонного подпольного приямка </t>
  </si>
  <si>
    <t>4879,16</t>
  </si>
  <si>
    <t>9181,27</t>
  </si>
  <si>
    <t>979,83</t>
  </si>
  <si>
    <t>138395,33</t>
  </si>
  <si>
    <t>06-01-080-4</t>
  </si>
  <si>
    <t>Приготовление бетона</t>
  </si>
  <si>
    <t>0,3</t>
  </si>
  <si>
    <t>2353,34</t>
  </si>
  <si>
    <t>2087,6</t>
  </si>
  <si>
    <t>418,79</t>
  </si>
  <si>
    <t>20069,6</t>
  </si>
  <si>
    <t>11-01-002-1</t>
  </si>
  <si>
    <t>Устройство песчанного основания под полы</t>
  </si>
  <si>
    <t>60</t>
  </si>
  <si>
    <t>29,46</t>
  </si>
  <si>
    <t>15.4</t>
  </si>
  <si>
    <t>29,16</t>
  </si>
  <si>
    <t>3,01</t>
  </si>
  <si>
    <t>62,16</t>
  </si>
  <si>
    <t>1,107</t>
  </si>
  <si>
    <t>0,6375</t>
  </si>
  <si>
    <t>11-01-011-1</t>
  </si>
  <si>
    <t>Устройство цементной стяжки толщ. 20мм</t>
  </si>
  <si>
    <t>0,61</t>
  </si>
  <si>
    <t>314,1</t>
  </si>
  <si>
    <t>15.13</t>
  </si>
  <si>
    <t>29,94</t>
  </si>
  <si>
    <t>17,15</t>
  </si>
  <si>
    <t>1127,07</t>
  </si>
  <si>
    <t>11-01-004-01</t>
  </si>
  <si>
    <t>Устройство гидроизоляции из пергамина в 2 слоя</t>
  </si>
  <si>
    <t>15.6</t>
  </si>
  <si>
    <t>26-01-041-3</t>
  </si>
  <si>
    <t>Устройство изоляции из пенопласта толщ. 100мм</t>
  </si>
  <si>
    <t>6,1</t>
  </si>
  <si>
    <t>224,1</t>
  </si>
  <si>
    <t>51,54</t>
  </si>
  <si>
    <t>1307,03</t>
  </si>
  <si>
    <t>1</t>
  </si>
  <si>
    <t>11-01-014-02</t>
  </si>
  <si>
    <t>Устройство полов бетонных толщ. 150мм</t>
  </si>
  <si>
    <t>322,61</t>
  </si>
  <si>
    <t>15.26</t>
  </si>
  <si>
    <t>210,71</t>
  </si>
  <si>
    <t>141,29</t>
  </si>
  <si>
    <t>10260,97</t>
  </si>
  <si>
    <t>11-01-028-2</t>
  </si>
  <si>
    <t>Устройство полов  из плиток</t>
  </si>
  <si>
    <t>0,85</t>
  </si>
  <si>
    <t>1277,3</t>
  </si>
  <si>
    <t>145,81</t>
  </si>
  <si>
    <t>3,65</t>
  </si>
  <si>
    <t>8005,14</t>
  </si>
  <si>
    <t>Т08-02-007-3</t>
  </si>
  <si>
    <t>Установка металлических решеток приямков</t>
  </si>
  <si>
    <t>0,02</t>
  </si>
  <si>
    <t>419,79</t>
  </si>
  <si>
    <t>17.13</t>
  </si>
  <si>
    <t>195,34</t>
  </si>
  <si>
    <t>9,32</t>
  </si>
  <si>
    <t>12032,46</t>
  </si>
  <si>
    <t>1,37</t>
  </si>
  <si>
    <t>5. Внутренняя отделка</t>
  </si>
  <si>
    <t>Т09-03-048-1</t>
  </si>
  <si>
    <t>Устройство металлического каркаса потолка</t>
  </si>
  <si>
    <t>0,997</t>
  </si>
  <si>
    <t>2474,30</t>
  </si>
  <si>
    <t>16.35</t>
  </si>
  <si>
    <t>1934,97</t>
  </si>
  <si>
    <t>183,25</t>
  </si>
  <si>
    <t>14547,89</t>
  </si>
  <si>
    <t>0,7952</t>
  </si>
  <si>
    <t>0,7225</t>
  </si>
  <si>
    <t>Т13-03-004-26</t>
  </si>
  <si>
    <t>Антикорозийное покрытие металла</t>
  </si>
  <si>
    <t>34,78</t>
  </si>
  <si>
    <t>16.36</t>
  </si>
  <si>
    <t>6,10</t>
  </si>
  <si>
    <t>740,83</t>
  </si>
  <si>
    <t>0,9278</t>
  </si>
  <si>
    <t>Т10-01-010-1</t>
  </si>
  <si>
    <t>Устройство каркаса из бруса</t>
  </si>
  <si>
    <t>3,6</t>
  </si>
  <si>
    <t>188,55</t>
  </si>
  <si>
    <t>6.1</t>
  </si>
  <si>
    <t>33,67</t>
  </si>
  <si>
    <t>2189</t>
  </si>
  <si>
    <t>Т26-01-041-2</t>
  </si>
  <si>
    <t>Изоляция покрытий и перекрытий пенопластом толщ.100мм</t>
  </si>
  <si>
    <t>5,4</t>
  </si>
  <si>
    <t>87,23</t>
  </si>
  <si>
    <t>26.9</t>
  </si>
  <si>
    <t>37,27</t>
  </si>
  <si>
    <t>1064,26</t>
  </si>
  <si>
    <t>0,8836</t>
  </si>
  <si>
    <t>0,595</t>
  </si>
  <si>
    <t>Т10-01-012-05</t>
  </si>
  <si>
    <t>Изоляция потолков пленкой</t>
  </si>
  <si>
    <t>0,54</t>
  </si>
  <si>
    <t>72,45</t>
  </si>
  <si>
    <t>26.15</t>
  </si>
  <si>
    <t>3,02</t>
  </si>
  <si>
    <t>359,9</t>
  </si>
  <si>
    <t>10-01-012-05</t>
  </si>
  <si>
    <t>Изоляция стен  пленкой</t>
  </si>
  <si>
    <t>1,05</t>
  </si>
  <si>
    <t>0,846</t>
  </si>
  <si>
    <t>26-01-041-4</t>
  </si>
  <si>
    <t>Изоляция стен пенопластом толщ. 100мм</t>
  </si>
  <si>
    <t>154,22</t>
  </si>
  <si>
    <t>41,55</t>
  </si>
  <si>
    <t>1210,43</t>
  </si>
  <si>
    <t>61-28-1</t>
  </si>
  <si>
    <t>Устройство основания под штукатурку стен из металлической сетки</t>
  </si>
  <si>
    <t>636,48</t>
  </si>
  <si>
    <t>9,97</t>
  </si>
  <si>
    <t>3290,44</t>
  </si>
  <si>
    <t>Т10-01-012-1</t>
  </si>
  <si>
    <t>Обшивка стен досками</t>
  </si>
  <si>
    <t>313,63</t>
  </si>
  <si>
    <t>16.24</t>
  </si>
  <si>
    <t>42,56</t>
  </si>
  <si>
    <t>3164,96</t>
  </si>
  <si>
    <t>Т15-01-050-1</t>
  </si>
  <si>
    <t xml:space="preserve">Облицовка стен МДФ </t>
  </si>
  <si>
    <t>460,88</t>
  </si>
  <si>
    <t>16.15</t>
  </si>
  <si>
    <t>340,08</t>
  </si>
  <si>
    <t>1,49</t>
  </si>
  <si>
    <t>9839,5</t>
  </si>
  <si>
    <t>1,062</t>
  </si>
  <si>
    <t>Т26-01-050-1</t>
  </si>
  <si>
    <t>Покрытие изоляции фольгой</t>
  </si>
  <si>
    <t>1,55</t>
  </si>
  <si>
    <t>1623,1</t>
  </si>
  <si>
    <t>64,3</t>
  </si>
  <si>
    <t>5290,76</t>
  </si>
  <si>
    <t>Т10-01-012-01</t>
  </si>
  <si>
    <t xml:space="preserve">Обшивка стен вагонкой </t>
  </si>
  <si>
    <t>0,24</t>
  </si>
  <si>
    <t>Т10-01-022-01</t>
  </si>
  <si>
    <t>Обшивка потолка вагонкой</t>
  </si>
  <si>
    <t>495,33</t>
  </si>
  <si>
    <t>56,08</t>
  </si>
  <si>
    <t>4156,3</t>
  </si>
  <si>
    <t>Т10-01-052-01</t>
  </si>
  <si>
    <t xml:space="preserve">Устройство ступеней </t>
  </si>
  <si>
    <t>20</t>
  </si>
  <si>
    <t>47,19</t>
  </si>
  <si>
    <t>8.2</t>
  </si>
  <si>
    <t>5,28</t>
  </si>
  <si>
    <t>443,25</t>
  </si>
  <si>
    <t>Т10-01-087-02</t>
  </si>
  <si>
    <t>Огнезащита деревянных конструкций</t>
  </si>
  <si>
    <t>10м3</t>
  </si>
  <si>
    <t>179,29</t>
  </si>
  <si>
    <t>42.1</t>
  </si>
  <si>
    <t>17,18</t>
  </si>
  <si>
    <t>2064,97</t>
  </si>
  <si>
    <t>Т15-01-020-11</t>
  </si>
  <si>
    <t>Облицовка стен керамической плиткой</t>
  </si>
  <si>
    <t>1651,722</t>
  </si>
  <si>
    <t>16.30</t>
  </si>
  <si>
    <t>28,72</t>
  </si>
  <si>
    <t>17,53</t>
  </si>
  <si>
    <t>12055,12</t>
  </si>
  <si>
    <t>Т15-01-019-3</t>
  </si>
  <si>
    <t>Облицовка стен стекляной мозайкой</t>
  </si>
  <si>
    <t>4238,68</t>
  </si>
  <si>
    <t>13786,89</t>
  </si>
  <si>
    <t>15-01-050-4</t>
  </si>
  <si>
    <t>Облицовка стен декоративным бумажно-слоистым пластиком</t>
  </si>
  <si>
    <t>0,387</t>
  </si>
  <si>
    <t>1529,86</t>
  </si>
  <si>
    <t>4876</t>
  </si>
  <si>
    <t>39,55</t>
  </si>
  <si>
    <t>9954,43</t>
  </si>
  <si>
    <t>Т15-01-047-13</t>
  </si>
  <si>
    <t>Устройство реечного потолка</t>
  </si>
  <si>
    <t>0,6035</t>
  </si>
  <si>
    <t>прим.</t>
  </si>
  <si>
    <t>11386,32</t>
  </si>
  <si>
    <t>479,59</t>
  </si>
  <si>
    <t>10,26</t>
  </si>
  <si>
    <t>44610,46</t>
  </si>
  <si>
    <t>0,795</t>
  </si>
  <si>
    <t>Т09-03-029-1</t>
  </si>
  <si>
    <t xml:space="preserve">Монтаж лестницы </t>
  </si>
  <si>
    <t>304,6</t>
  </si>
  <si>
    <t>8.5</t>
  </si>
  <si>
    <t>719,68</t>
  </si>
  <si>
    <t>76,28</t>
  </si>
  <si>
    <t>7780,5</t>
  </si>
  <si>
    <t>Цена</t>
  </si>
  <si>
    <t>Стоимость лестницы</t>
  </si>
  <si>
    <t>3526</t>
  </si>
  <si>
    <t>Тр69-6-1</t>
  </si>
  <si>
    <t>Устройство лесов</t>
  </si>
  <si>
    <t>1191,33</t>
  </si>
  <si>
    <t>39.19.3</t>
  </si>
  <si>
    <t>180,96</t>
  </si>
  <si>
    <t>6806,86</t>
  </si>
  <si>
    <t>0,7332</t>
  </si>
  <si>
    <t>6. Электромонтажные работы</t>
  </si>
  <si>
    <t>Ф08-03-593-19</t>
  </si>
  <si>
    <t>Установка светильников в подвесных потолках</t>
  </si>
  <si>
    <t>0,25</t>
  </si>
  <si>
    <t>1,15</t>
  </si>
  <si>
    <t>1170,56</t>
  </si>
  <si>
    <t>19.5</t>
  </si>
  <si>
    <t>1,25</t>
  </si>
  <si>
    <t>1079,34</t>
  </si>
  <si>
    <t>376,06</t>
  </si>
  <si>
    <t>6357,41</t>
  </si>
  <si>
    <t>С546-0521</t>
  </si>
  <si>
    <t>Стоимость светильников</t>
  </si>
  <si>
    <t>25</t>
  </si>
  <si>
    <t>59,78</t>
  </si>
  <si>
    <t>С546-0021</t>
  </si>
  <si>
    <t>Стоимость галогеновых ламп</t>
  </si>
  <si>
    <t>10шт</t>
  </si>
  <si>
    <t>2,5</t>
  </si>
  <si>
    <t>231,68</t>
  </si>
  <si>
    <t>Ф08-03-593-6</t>
  </si>
  <si>
    <t>Установка светильников бра</t>
  </si>
  <si>
    <t>875,94</t>
  </si>
  <si>
    <t>2124,9</t>
  </si>
  <si>
    <t>510,20</t>
  </si>
  <si>
    <t>4568,93</t>
  </si>
  <si>
    <t>С546-0501</t>
  </si>
  <si>
    <t>55,61</t>
  </si>
  <si>
    <t>С546-0051</t>
  </si>
  <si>
    <t>Стоимость ламп накаливания</t>
  </si>
  <si>
    <t>18,76</t>
  </si>
  <si>
    <t>Ф08-03-591-2</t>
  </si>
  <si>
    <t>Установка выключателей</t>
  </si>
  <si>
    <t>С545-5221</t>
  </si>
  <si>
    <t>Стоимость выключателей</t>
  </si>
  <si>
    <t>Ф08-03-591-9</t>
  </si>
  <si>
    <t>Установка розеток</t>
  </si>
  <si>
    <t>С549-4053</t>
  </si>
  <si>
    <t>Стоимость розеток</t>
  </si>
  <si>
    <t>10</t>
  </si>
  <si>
    <t>Ф08-02-402-1</t>
  </si>
  <si>
    <t xml:space="preserve">Прокладка кабеля сечением  до10 мм2 </t>
  </si>
  <si>
    <t>100м</t>
  </si>
  <si>
    <t>10,40</t>
  </si>
  <si>
    <t>0,84</t>
  </si>
  <si>
    <t>0,5525</t>
  </si>
  <si>
    <t>С507-0349</t>
  </si>
  <si>
    <t>Стоимость кабеля 5х25</t>
  </si>
  <si>
    <t>м</t>
  </si>
  <si>
    <t>80</t>
  </si>
  <si>
    <t>С507-0328</t>
  </si>
  <si>
    <t>Стоимость провода ПВКВ СИФ-6</t>
  </si>
  <si>
    <t>200</t>
  </si>
  <si>
    <t>С507-0227</t>
  </si>
  <si>
    <t>Стоимость провода  СИФ-2,5</t>
  </si>
  <si>
    <t>150</t>
  </si>
  <si>
    <t>С507-0365</t>
  </si>
  <si>
    <t>Стоимость провода  5х2,5</t>
  </si>
  <si>
    <t>15</t>
  </si>
  <si>
    <t>С507-0202</t>
  </si>
  <si>
    <t>Стоимость провода  3х2,5</t>
  </si>
  <si>
    <t>С507-0194</t>
  </si>
  <si>
    <t>Стоимость провода  2х2,5</t>
  </si>
  <si>
    <t>400</t>
  </si>
  <si>
    <t>С507-0320</t>
  </si>
  <si>
    <t>Стоимость провода  4х1,5</t>
  </si>
  <si>
    <t>50</t>
  </si>
  <si>
    <t>С507-0350</t>
  </si>
  <si>
    <t>Стоимость провода  3х35</t>
  </si>
  <si>
    <t>Ф08-02-409-4</t>
  </si>
  <si>
    <t>Прокладка труб по потолкам ф 16мм</t>
  </si>
  <si>
    <t>4</t>
  </si>
  <si>
    <t>530-9001</t>
  </si>
  <si>
    <t>Стоимость труб  гофро ф 16мм</t>
  </si>
  <si>
    <t>Прокладка труб по потолкам ф 25мм</t>
  </si>
  <si>
    <t>Стоимость труб  гофро ф 25мм</t>
  </si>
  <si>
    <t>300</t>
  </si>
  <si>
    <t>Прокладка труб по потолкам ф 32мм</t>
  </si>
  <si>
    <t>Стоимость труб  гофро ф 32мм</t>
  </si>
  <si>
    <t>100</t>
  </si>
  <si>
    <t>Прокладка труб по потолкам ф 50мм</t>
  </si>
  <si>
    <t>0,35</t>
  </si>
  <si>
    <t>Стоимость труб  гофро ф 50мм</t>
  </si>
  <si>
    <t>35</t>
  </si>
  <si>
    <t>Ф08-03-524-2</t>
  </si>
  <si>
    <t>Установка ящика с рубильником</t>
  </si>
  <si>
    <t>С514-0007</t>
  </si>
  <si>
    <t>Стоимость ящика</t>
  </si>
  <si>
    <t>Ф08-03-599-13</t>
  </si>
  <si>
    <t>Установка осветительного щитка</t>
  </si>
  <si>
    <t>С514-0001</t>
  </si>
  <si>
    <t>Стоимость щитка</t>
  </si>
  <si>
    <t>Ф08-03-530-22</t>
  </si>
  <si>
    <t>Установка пускателей</t>
  </si>
  <si>
    <t>6</t>
  </si>
  <si>
    <t>С545-3013</t>
  </si>
  <si>
    <t>Стоимость пускателей ПМЕ 212</t>
  </si>
  <si>
    <t>С545-3014</t>
  </si>
  <si>
    <t>Стоимость пускателей ПМЕ 222</t>
  </si>
  <si>
    <t>Ф08-03-526-1</t>
  </si>
  <si>
    <t>Установка автоматов однополюсных на ток до 25 А</t>
  </si>
  <si>
    <t>С545-5097</t>
  </si>
  <si>
    <t>Стоимость автоматов "АВВ" 1п 16А</t>
  </si>
  <si>
    <t>Установка автоматов двухполюсных на ток до 25 А</t>
  </si>
  <si>
    <t>Стоимость автоматов "АВВ" 2п25А</t>
  </si>
  <si>
    <t>26</t>
  </si>
  <si>
    <t>Установка автоматов трехполюсных на ток до 25 А</t>
  </si>
  <si>
    <t>Стоимость автоматов "АВВ" 3п16А</t>
  </si>
  <si>
    <t>Ф08-03-526-2</t>
  </si>
  <si>
    <t>Установка автоматов трехполюсных на ток  40 А</t>
  </si>
  <si>
    <t>Стоимость автоматов "АВВ" 3п40А</t>
  </si>
  <si>
    <t>Стоимость УЗО</t>
  </si>
  <si>
    <t>Установка автоматов трехполюсных на ток  100 А</t>
  </si>
  <si>
    <t>Стоимость автоматов "АВВ" 3п100А</t>
  </si>
  <si>
    <t>Ф08-03-635-1</t>
  </si>
  <si>
    <t>Установка трансформаторов для галог. ламп</t>
  </si>
  <si>
    <t>8</t>
  </si>
  <si>
    <t>Ф08-03-602-1</t>
  </si>
  <si>
    <t>Установка электроводонагревателя</t>
  </si>
  <si>
    <t>Стоимость электроводонагревателя</t>
  </si>
  <si>
    <t>Ф08-02-346-2</t>
  </si>
  <si>
    <t xml:space="preserve">Заземление </t>
  </si>
  <si>
    <t>Ф08-02-158-14</t>
  </si>
  <si>
    <t>Заделки концов кабеля</t>
  </si>
  <si>
    <t>40</t>
  </si>
  <si>
    <t>6. Сантехнические работы</t>
  </si>
  <si>
    <t>Ф17-01-003</t>
  </si>
  <si>
    <t>Установка унитазов</t>
  </si>
  <si>
    <t>234,57</t>
  </si>
  <si>
    <t>18.1.12</t>
  </si>
  <si>
    <t>39,65</t>
  </si>
  <si>
    <t>4,32</t>
  </si>
  <si>
    <t>3495,82</t>
  </si>
  <si>
    <t>1,13</t>
  </si>
  <si>
    <t>0,7055</t>
  </si>
  <si>
    <t>Ф17-01-001-14</t>
  </si>
  <si>
    <t>Установка умывальников</t>
  </si>
  <si>
    <t>208,49</t>
  </si>
  <si>
    <t>18.1.6</t>
  </si>
  <si>
    <t>23,03</t>
  </si>
  <si>
    <t>1,76</t>
  </si>
  <si>
    <t>1377,86</t>
  </si>
  <si>
    <t>Ф17-01-002-03</t>
  </si>
  <si>
    <t>Установка смесителей</t>
  </si>
  <si>
    <t>67,41</t>
  </si>
  <si>
    <t>18.1.11</t>
  </si>
  <si>
    <t>1,92</t>
  </si>
  <si>
    <t>1445,42</t>
  </si>
  <si>
    <t>Ф17-01-008-1</t>
  </si>
  <si>
    <t>Установка водонагревателей</t>
  </si>
  <si>
    <t>822,06</t>
  </si>
  <si>
    <t>18.1.17</t>
  </si>
  <si>
    <t>91,96</t>
  </si>
  <si>
    <t>13,37</t>
  </si>
  <si>
    <t>С300-9340-1</t>
  </si>
  <si>
    <t>Стоимость водонагревателя</t>
  </si>
  <si>
    <t>Ф16-05-001-01</t>
  </si>
  <si>
    <t>Установка вентилей ф15 мм</t>
  </si>
  <si>
    <t>12</t>
  </si>
  <si>
    <t>13,35</t>
  </si>
  <si>
    <t>18.4</t>
  </si>
  <si>
    <t>3,59</t>
  </si>
  <si>
    <t>175,31</t>
  </si>
  <si>
    <t>Ф16-05-001-02</t>
  </si>
  <si>
    <t>Установка вентилей ф 40мм</t>
  </si>
  <si>
    <t>4,35</t>
  </si>
  <si>
    <t>337,74</t>
  </si>
  <si>
    <t>Установка вентилей ф 50мм</t>
  </si>
  <si>
    <t>Ф16-03-002-01</t>
  </si>
  <si>
    <t>Прокладка труб  из металл-полимерных труб ф15мм</t>
  </si>
  <si>
    <t>1094,24</t>
  </si>
  <si>
    <t>116,9</t>
  </si>
  <si>
    <t>0,95</t>
  </si>
  <si>
    <t>4225,44</t>
  </si>
  <si>
    <t>Ф16-04-002-4</t>
  </si>
  <si>
    <t>Прокладка труб  иэ металл-полимерных труб ф40мм</t>
  </si>
  <si>
    <t>1611,01</t>
  </si>
  <si>
    <t>613,61</t>
  </si>
  <si>
    <t>79,65</t>
  </si>
  <si>
    <t>3326,65</t>
  </si>
  <si>
    <t>Ф16-04-001-02</t>
  </si>
  <si>
    <t>Монтаж трубопровода канализации из ПВХ ф 50мм</t>
  </si>
  <si>
    <t>823,08</t>
  </si>
  <si>
    <t>18.1.19</t>
  </si>
  <si>
    <t>85,47</t>
  </si>
  <si>
    <t>4,86</t>
  </si>
  <si>
    <t>13106,69</t>
  </si>
  <si>
    <t>Ф16-07-004-01</t>
  </si>
  <si>
    <t>Врезка трубопровода канализации</t>
  </si>
  <si>
    <t>вр</t>
  </si>
  <si>
    <t>60,14</t>
  </si>
  <si>
    <t>0,11</t>
  </si>
  <si>
    <t>70,1</t>
  </si>
  <si>
    <t>Ф16-07-003-03</t>
  </si>
  <si>
    <t>Врезка трубопровода воды</t>
  </si>
  <si>
    <t>44,24</t>
  </si>
  <si>
    <t>4,82</t>
  </si>
  <si>
    <t>38,03</t>
  </si>
  <si>
    <t>Ф16-07-005-01</t>
  </si>
  <si>
    <t>Гидравлическое испытание</t>
  </si>
  <si>
    <t>0,4</t>
  </si>
  <si>
    <t>58,32</t>
  </si>
  <si>
    <t>18.5</t>
  </si>
  <si>
    <t>44,51</t>
  </si>
  <si>
    <t>4,29</t>
  </si>
  <si>
    <t>Ф17-01-001-22</t>
  </si>
  <si>
    <t>Установка трапов</t>
  </si>
  <si>
    <t>48,73</t>
  </si>
  <si>
    <t>18.1.9</t>
  </si>
  <si>
    <t>8,14</t>
  </si>
  <si>
    <t>0,41</t>
  </si>
  <si>
    <t>1322,69</t>
  </si>
  <si>
    <t>Ф18-05-001-02</t>
  </si>
  <si>
    <t>Установка насоса</t>
  </si>
  <si>
    <t>165,26</t>
  </si>
  <si>
    <t>23,68</t>
  </si>
  <si>
    <t>1,35</t>
  </si>
  <si>
    <t>4356,11</t>
  </si>
  <si>
    <t>Ф18-05-002-04</t>
  </si>
  <si>
    <t>Установка вставок виброизолирующих к насосам</t>
  </si>
  <si>
    <t>0,6</t>
  </si>
  <si>
    <t>147,96</t>
  </si>
  <si>
    <t>50,36</t>
  </si>
  <si>
    <t>4942,88</t>
  </si>
  <si>
    <t>м12-16-002-5</t>
  </si>
  <si>
    <t>Установка картриджного фильтра</t>
  </si>
  <si>
    <t>2,98</t>
  </si>
  <si>
    <t>С300-1215</t>
  </si>
  <si>
    <t>Стоимость картриджного фильтра</t>
  </si>
  <si>
    <t>7. Отопление</t>
  </si>
  <si>
    <t>Ф18-02-001-2
прим.</t>
  </si>
  <si>
    <t>Установка электропечи</t>
  </si>
  <si>
    <t>132,22</t>
  </si>
  <si>
    <t>18.3.4</t>
  </si>
  <si>
    <t>80,23</t>
  </si>
  <si>
    <t>16947,71</t>
  </si>
  <si>
    <t>1,152</t>
  </si>
  <si>
    <t>Ф18-03-001-2</t>
  </si>
  <si>
    <t>Установка радиаторов стальных</t>
  </si>
  <si>
    <t>100квт</t>
  </si>
  <si>
    <t>588,43</t>
  </si>
  <si>
    <t>201,14</t>
  </si>
  <si>
    <t>17,29</t>
  </si>
  <si>
    <t>17904,59</t>
  </si>
  <si>
    <t>Ф16-02-001-02</t>
  </si>
  <si>
    <t>Прокладка труб отопления ф 20 мм</t>
  </si>
  <si>
    <t>317,5</t>
  </si>
  <si>
    <t>18.3.1</t>
  </si>
  <si>
    <t>42,52</t>
  </si>
  <si>
    <t>5,29</t>
  </si>
  <si>
    <t>3109,03</t>
  </si>
  <si>
    <t>Врезка трубопровода</t>
  </si>
  <si>
    <t>8. Вентиляция</t>
  </si>
  <si>
    <t>Т20-03-002-2</t>
  </si>
  <si>
    <t>Установка вентиляторов осевых</t>
  </si>
  <si>
    <t>52,10</t>
  </si>
  <si>
    <t>23.15</t>
  </si>
  <si>
    <t>12,53</t>
  </si>
  <si>
    <t>0,14</t>
  </si>
  <si>
    <t>2292,35</t>
  </si>
  <si>
    <t>Т20-02-002-1</t>
  </si>
  <si>
    <t>Установка жалюзийных решеток до 5 м2</t>
  </si>
  <si>
    <t>9</t>
  </si>
  <si>
    <t>13,1</t>
  </si>
  <si>
    <t>23.10</t>
  </si>
  <si>
    <t>6,9</t>
  </si>
  <si>
    <t>3,73</t>
  </si>
  <si>
    <t>С300-0602</t>
  </si>
  <si>
    <t>Стоимость решеток</t>
  </si>
  <si>
    <t>Т20-02-004-10</t>
  </si>
  <si>
    <t>Установка клапанов к осевым вентиляторам</t>
  </si>
  <si>
    <t>25,70</t>
  </si>
  <si>
    <t>23.12</t>
  </si>
  <si>
    <t>2,97</t>
  </si>
  <si>
    <t>1940,29</t>
  </si>
  <si>
    <t>Т20-02-020-1</t>
  </si>
  <si>
    <t>Установка виброизоляторов</t>
  </si>
  <si>
    <t>36,7</t>
  </si>
  <si>
    <t>264,02</t>
  </si>
  <si>
    <t>Т20-02-019-1</t>
  </si>
  <si>
    <t>Установка кронштейнов под вентиляционное оборудование</t>
  </si>
  <si>
    <t>100кг</t>
  </si>
  <si>
    <t>55,32</t>
  </si>
  <si>
    <t>14,94</t>
  </si>
  <si>
    <t>871,82</t>
  </si>
  <si>
    <t>Т20-01-001-1</t>
  </si>
  <si>
    <t>Прокладка воздуховодов</t>
  </si>
  <si>
    <t>1468,78</t>
  </si>
  <si>
    <t>23.7</t>
  </si>
  <si>
    <t>134,15</t>
  </si>
  <si>
    <t>7,02</t>
  </si>
  <si>
    <t>10623,61</t>
  </si>
  <si>
    <t>МОГЭ
табл.1</t>
  </si>
  <si>
    <t>Погрузка строительного мусора и грузов</t>
  </si>
  <si>
    <t>350</t>
  </si>
  <si>
    <t>4,92</t>
  </si>
  <si>
    <t>39.19.5</t>
  </si>
  <si>
    <t>Разгрузка строительного мусора и грузов</t>
  </si>
  <si>
    <t>6,01</t>
  </si>
  <si>
    <t>МОГЭ
табл.2п.85</t>
  </si>
  <si>
    <t>Стоимость перевозки автомобильным транспортом грузов на расстоянии 85 км</t>
  </si>
  <si>
    <t>93,03</t>
  </si>
  <si>
    <t>Итого по подвальному помещению:</t>
  </si>
  <si>
    <t>Устройство сауны в подвальном помещении адм.здания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</si>
</sst>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1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8" fillId="0" borderId="10" xfId="52" applyFont="1" applyBorder="1" applyAlignment="1">
      <alignment horizontal="center" vertical="center"/>
      <protection/>
    </xf>
    <xf numFmtId="49" fontId="18" fillId="0" borderId="11" xfId="52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49" fontId="18" fillId="0" borderId="10" xfId="52" applyNumberFormat="1" applyFont="1" applyBorder="1" applyAlignment="1">
      <alignment horizontal="center" vertical="center"/>
      <protection/>
    </xf>
    <xf numFmtId="1" fontId="18" fillId="0" borderId="10" xfId="52" applyNumberFormat="1" applyFont="1" applyBorder="1" applyAlignment="1">
      <alignment horizontal="center" vertical="center"/>
      <protection/>
    </xf>
    <xf numFmtId="2" fontId="18" fillId="0" borderId="10" xfId="52" applyNumberFormat="1" applyFont="1" applyBorder="1" applyAlignment="1">
      <alignment horizontal="center" vertical="center"/>
      <protection/>
    </xf>
    <xf numFmtId="0" fontId="20" fillId="0" borderId="0" xfId="52" applyFont="1" applyBorder="1">
      <alignment/>
      <protection/>
    </xf>
    <xf numFmtId="0" fontId="18" fillId="0" borderId="11" xfId="52" applyFont="1" applyBorder="1" applyAlignment="1">
      <alignment horizontal="left" vertical="center" wrapText="1"/>
      <protection/>
    </xf>
    <xf numFmtId="0" fontId="19" fillId="0" borderId="11" xfId="52" applyFont="1" applyBorder="1" applyAlignment="1">
      <alignment horizontal="left" vertical="center" wrapText="1"/>
      <protection/>
    </xf>
    <xf numFmtId="1" fontId="19" fillId="0" borderId="10" xfId="52" applyNumberFormat="1" applyFont="1" applyBorder="1" applyAlignment="1">
      <alignment horizontal="center" vertical="center"/>
      <protection/>
    </xf>
    <xf numFmtId="2" fontId="19" fillId="0" borderId="10" xfId="52" applyNumberFormat="1" applyFont="1" applyBorder="1" applyAlignment="1">
      <alignment horizontal="center" vertical="center"/>
      <protection/>
    </xf>
    <xf numFmtId="0" fontId="21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20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на ремонт 1080 ЦВГ  в 2000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28.57421875" style="0" customWidth="1"/>
  </cols>
  <sheetData>
    <row r="1" spans="1:11" ht="18.75">
      <c r="A1" s="49" t="s">
        <v>688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1" s="6" customFormat="1" ht="13.5" customHeight="1">
      <c r="A3" s="1"/>
      <c r="B3" s="2"/>
      <c r="C3" s="3" t="s">
        <v>0</v>
      </c>
      <c r="D3" s="1"/>
      <c r="E3" s="4"/>
      <c r="F3" s="1"/>
      <c r="G3" s="1"/>
      <c r="H3" s="5"/>
      <c r="I3" s="5"/>
      <c r="J3" s="5"/>
      <c r="K3" s="5"/>
    </row>
    <row r="4" spans="1:11" s="12" customFormat="1" ht="39.75" customHeight="1">
      <c r="A4" s="7">
        <v>1</v>
      </c>
      <c r="B4" s="8" t="s">
        <v>1</v>
      </c>
      <c r="C4" s="9" t="s">
        <v>2</v>
      </c>
      <c r="D4" s="7" t="s">
        <v>3</v>
      </c>
      <c r="E4" s="10" t="s">
        <v>4</v>
      </c>
      <c r="F4" s="10"/>
      <c r="G4" s="10"/>
      <c r="H4" s="11"/>
      <c r="I4" s="10"/>
      <c r="J4" s="11"/>
      <c r="K4" s="11"/>
    </row>
    <row r="5" spans="1:11" s="12" customFormat="1" ht="12.75">
      <c r="A5" s="7"/>
      <c r="B5" s="8"/>
      <c r="C5" s="9" t="s">
        <v>5</v>
      </c>
      <c r="D5" s="7"/>
      <c r="E5" s="10"/>
      <c r="F5" s="10" t="s">
        <v>6</v>
      </c>
      <c r="G5" s="10" t="s">
        <v>7</v>
      </c>
      <c r="H5" s="11">
        <f>F5*E4*G5</f>
        <v>84.51</v>
      </c>
      <c r="I5" s="10" t="s">
        <v>8</v>
      </c>
      <c r="J5" s="11">
        <v>4.54</v>
      </c>
      <c r="K5" s="11">
        <f>J5*H5</f>
        <v>383.6754</v>
      </c>
    </row>
    <row r="6" spans="1:11" s="12" customFormat="1" ht="12.75">
      <c r="A6" s="7"/>
      <c r="B6" s="8"/>
      <c r="C6" s="9" t="s">
        <v>9</v>
      </c>
      <c r="D6" s="7"/>
      <c r="E6" s="10"/>
      <c r="F6" s="10" t="s">
        <v>10</v>
      </c>
      <c r="G6" s="10" t="s">
        <v>7</v>
      </c>
      <c r="H6" s="11">
        <f>F6*E4*G6</f>
        <v>14.549999999999999</v>
      </c>
      <c r="I6" s="10"/>
      <c r="J6" s="11">
        <v>5.25</v>
      </c>
      <c r="K6" s="11">
        <f>J6*H6</f>
        <v>76.38749999999999</v>
      </c>
    </row>
    <row r="7" spans="1:11" s="12" customFormat="1" ht="12.75">
      <c r="A7" s="7"/>
      <c r="B7" s="8"/>
      <c r="C7" s="9" t="s">
        <v>11</v>
      </c>
      <c r="D7" s="7"/>
      <c r="E7" s="10"/>
      <c r="F7" s="10" t="s">
        <v>12</v>
      </c>
      <c r="G7" s="10" t="s">
        <v>7</v>
      </c>
      <c r="H7" s="11">
        <f>F7*E4*G7</f>
        <v>0</v>
      </c>
      <c r="I7" s="10"/>
      <c r="J7" s="11">
        <v>4.54</v>
      </c>
      <c r="K7" s="11">
        <f>J7*H7</f>
        <v>0</v>
      </c>
    </row>
    <row r="8" spans="1:11" s="12" customFormat="1" ht="12.75">
      <c r="A8" s="7"/>
      <c r="B8" s="8"/>
      <c r="C8" s="9" t="s">
        <v>13</v>
      </c>
      <c r="D8" s="7"/>
      <c r="E8" s="10"/>
      <c r="F8" s="10" t="s">
        <v>14</v>
      </c>
      <c r="G8" s="10"/>
      <c r="H8" s="11">
        <f>F8*E4</f>
        <v>93.34</v>
      </c>
      <c r="I8" s="10"/>
      <c r="J8" s="11">
        <v>0</v>
      </c>
      <c r="K8" s="11">
        <f>J8*H8</f>
        <v>0</v>
      </c>
    </row>
    <row r="9" spans="1:11" s="12" customFormat="1" ht="12.75">
      <c r="A9" s="7"/>
      <c r="B9" s="8"/>
      <c r="C9" s="9" t="s">
        <v>15</v>
      </c>
      <c r="D9" s="7"/>
      <c r="E9" s="10" t="s">
        <v>16</v>
      </c>
      <c r="F9" s="10" t="s">
        <v>17</v>
      </c>
      <c r="G9" s="10"/>
      <c r="H9" s="13">
        <f>(H5+H7)*F9</f>
        <v>92.96100000000001</v>
      </c>
      <c r="I9" s="11"/>
      <c r="J9" s="11"/>
      <c r="K9" s="13">
        <f>(K5+K7)*F9</f>
        <v>422.04294000000004</v>
      </c>
    </row>
    <row r="10" spans="1:11" s="12" customFormat="1" ht="12.75">
      <c r="A10" s="7"/>
      <c r="B10" s="8"/>
      <c r="C10" s="9" t="s">
        <v>18</v>
      </c>
      <c r="D10" s="7"/>
      <c r="E10" s="10" t="s">
        <v>16</v>
      </c>
      <c r="F10" s="10" t="s">
        <v>19</v>
      </c>
      <c r="G10" s="10"/>
      <c r="H10" s="13">
        <f>(H5+H7)*F10</f>
        <v>59.157</v>
      </c>
      <c r="I10" s="11"/>
      <c r="J10" s="11"/>
      <c r="K10" s="13">
        <f>(K5+K7)*F10</f>
        <v>268.57278</v>
      </c>
    </row>
    <row r="11" spans="1:11" s="12" customFormat="1" ht="12.75">
      <c r="A11" s="7"/>
      <c r="B11" s="8"/>
      <c r="C11" s="14" t="s">
        <v>20</v>
      </c>
      <c r="D11" s="7"/>
      <c r="E11" s="10"/>
      <c r="F11" s="10"/>
      <c r="G11" s="10"/>
      <c r="H11" s="15">
        <f>H5+H6+H8+H9+H10</f>
        <v>344.518</v>
      </c>
      <c r="I11" s="15"/>
      <c r="J11" s="15"/>
      <c r="K11" s="16">
        <f>K5+K6+K8+K9+K10</f>
        <v>1150.6786200000001</v>
      </c>
    </row>
    <row r="12" spans="1:11" s="12" customFormat="1" ht="25.5">
      <c r="A12" s="7">
        <v>2</v>
      </c>
      <c r="B12" s="8" t="s">
        <v>21</v>
      </c>
      <c r="C12" s="9" t="s">
        <v>22</v>
      </c>
      <c r="D12" s="7" t="s">
        <v>23</v>
      </c>
      <c r="E12" s="10" t="s">
        <v>24</v>
      </c>
      <c r="F12" s="10"/>
      <c r="G12" s="10"/>
      <c r="H12" s="13"/>
      <c r="I12" s="10"/>
      <c r="J12" s="11"/>
      <c r="K12" s="13"/>
    </row>
    <row r="13" spans="1:11" s="12" customFormat="1" ht="12.75">
      <c r="A13" s="7"/>
      <c r="B13" s="8"/>
      <c r="C13" s="9" t="s">
        <v>5</v>
      </c>
      <c r="D13" s="7"/>
      <c r="E13" s="10"/>
      <c r="F13" s="10" t="s">
        <v>25</v>
      </c>
      <c r="G13" s="10"/>
      <c r="H13" s="13">
        <f>F13*E12</f>
        <v>53.87</v>
      </c>
      <c r="I13" s="10" t="s">
        <v>26</v>
      </c>
      <c r="J13" s="11">
        <v>4.54</v>
      </c>
      <c r="K13" s="13">
        <f>J13*H13</f>
        <v>244.5698</v>
      </c>
    </row>
    <row r="14" spans="1:11" s="12" customFormat="1" ht="12.75">
      <c r="A14" s="7"/>
      <c r="B14" s="8"/>
      <c r="C14" s="9" t="s">
        <v>9</v>
      </c>
      <c r="D14" s="7"/>
      <c r="E14" s="10"/>
      <c r="F14" s="10" t="s">
        <v>27</v>
      </c>
      <c r="G14" s="10"/>
      <c r="H14" s="13">
        <f>F14*E12</f>
        <v>219.885</v>
      </c>
      <c r="I14" s="10"/>
      <c r="J14" s="11">
        <v>4.63</v>
      </c>
      <c r="K14" s="13">
        <f>J14*H14</f>
        <v>1018.06755</v>
      </c>
    </row>
    <row r="15" spans="1:11" s="12" customFormat="1" ht="12.75">
      <c r="A15" s="7"/>
      <c r="B15" s="8"/>
      <c r="C15" s="9" t="s">
        <v>11</v>
      </c>
      <c r="D15" s="7"/>
      <c r="E15" s="10"/>
      <c r="F15" s="10" t="s">
        <v>28</v>
      </c>
      <c r="G15" s="10"/>
      <c r="H15" s="13">
        <f>F15*E12</f>
        <v>17.805</v>
      </c>
      <c r="I15" s="10"/>
      <c r="J15" s="11">
        <v>4.54</v>
      </c>
      <c r="K15" s="13">
        <f>J15*H15</f>
        <v>80.8347</v>
      </c>
    </row>
    <row r="16" spans="1:11" s="12" customFormat="1" ht="12.75">
      <c r="A16" s="7"/>
      <c r="B16" s="8"/>
      <c r="C16" s="9" t="s">
        <v>13</v>
      </c>
      <c r="D16" s="7"/>
      <c r="E16" s="10"/>
      <c r="F16" s="10" t="s">
        <v>29</v>
      </c>
      <c r="G16" s="10"/>
      <c r="H16" s="13">
        <f>F16*E12</f>
        <v>11.225</v>
      </c>
      <c r="I16" s="10"/>
      <c r="J16" s="11">
        <v>0</v>
      </c>
      <c r="K16" s="13">
        <f>J16*H16</f>
        <v>0</v>
      </c>
    </row>
    <row r="17" spans="1:11" s="12" customFormat="1" ht="12.75">
      <c r="A17" s="7"/>
      <c r="B17" s="8"/>
      <c r="C17" s="9" t="s">
        <v>15</v>
      </c>
      <c r="D17" s="7"/>
      <c r="E17" s="10" t="s">
        <v>16</v>
      </c>
      <c r="F17" s="10" t="s">
        <v>17</v>
      </c>
      <c r="G17" s="10"/>
      <c r="H17" s="13">
        <f>(H13+H15)*F17</f>
        <v>78.8425</v>
      </c>
      <c r="I17" s="13"/>
      <c r="J17" s="13"/>
      <c r="K17" s="13">
        <f>(K13+K15)*F17</f>
        <v>357.94495</v>
      </c>
    </row>
    <row r="18" spans="1:11" s="12" customFormat="1" ht="12.75">
      <c r="A18" s="7"/>
      <c r="B18" s="8"/>
      <c r="C18" s="9" t="s">
        <v>18</v>
      </c>
      <c r="D18" s="7"/>
      <c r="E18" s="10" t="s">
        <v>16</v>
      </c>
      <c r="F18" s="10" t="s">
        <v>19</v>
      </c>
      <c r="G18" s="10"/>
      <c r="H18" s="13">
        <f>(H13+H15)*F18</f>
        <v>50.17249999999999</v>
      </c>
      <c r="I18" s="13"/>
      <c r="J18" s="13"/>
      <c r="K18" s="13">
        <f>(K13+K15)*F18</f>
        <v>227.78314999999998</v>
      </c>
    </row>
    <row r="19" spans="1:11" s="12" customFormat="1" ht="12.75">
      <c r="A19" s="7"/>
      <c r="B19" s="8"/>
      <c r="C19" s="14" t="s">
        <v>20</v>
      </c>
      <c r="D19" s="7"/>
      <c r="E19" s="10"/>
      <c r="F19" s="10"/>
      <c r="G19" s="10"/>
      <c r="H19" s="16">
        <f>H13+H14+H16+H17+H18</f>
        <v>413.995</v>
      </c>
      <c r="I19" s="15"/>
      <c r="J19" s="15"/>
      <c r="K19" s="16">
        <f>K13+K14+K16+K17+K18</f>
        <v>1848.36545</v>
      </c>
    </row>
    <row r="20" spans="1:11" s="12" customFormat="1" ht="25.5">
      <c r="A20" s="7">
        <v>3</v>
      </c>
      <c r="B20" s="8" t="s">
        <v>30</v>
      </c>
      <c r="C20" s="9" t="s">
        <v>31</v>
      </c>
      <c r="D20" s="7" t="s">
        <v>32</v>
      </c>
      <c r="E20" s="10" t="s">
        <v>33</v>
      </c>
      <c r="F20" s="10"/>
      <c r="G20" s="10"/>
      <c r="H20" s="13"/>
      <c r="I20" s="10"/>
      <c r="J20" s="11"/>
      <c r="K20" s="13"/>
    </row>
    <row r="21" spans="1:11" s="12" customFormat="1" ht="12.75">
      <c r="A21" s="7"/>
      <c r="B21" s="8"/>
      <c r="C21" s="9" t="s">
        <v>5</v>
      </c>
      <c r="D21" s="7"/>
      <c r="E21" s="10"/>
      <c r="F21" s="10" t="s">
        <v>34</v>
      </c>
      <c r="G21" s="10"/>
      <c r="H21" s="13">
        <f>F21*E20</f>
        <v>47.314</v>
      </c>
      <c r="I21" s="10" t="s">
        <v>26</v>
      </c>
      <c r="J21" s="11">
        <v>4.54</v>
      </c>
      <c r="K21" s="13">
        <f>J21*H21</f>
        <v>214.80556</v>
      </c>
    </row>
    <row r="22" spans="1:11" s="12" customFormat="1" ht="12.75">
      <c r="A22" s="7"/>
      <c r="B22" s="8"/>
      <c r="C22" s="9" t="s">
        <v>9</v>
      </c>
      <c r="D22" s="7"/>
      <c r="E22" s="10"/>
      <c r="F22" s="10" t="s">
        <v>35</v>
      </c>
      <c r="G22" s="10"/>
      <c r="H22" s="13">
        <f>F22*E20</f>
        <v>151.042</v>
      </c>
      <c r="I22" s="10"/>
      <c r="J22" s="11">
        <v>4.63</v>
      </c>
      <c r="K22" s="13">
        <f>J22*H22</f>
        <v>699.32446</v>
      </c>
    </row>
    <row r="23" spans="1:11" s="12" customFormat="1" ht="12.75">
      <c r="A23" s="7"/>
      <c r="B23" s="8"/>
      <c r="C23" s="9" t="s">
        <v>11</v>
      </c>
      <c r="D23" s="7"/>
      <c r="E23" s="10"/>
      <c r="F23" s="10" t="s">
        <v>36</v>
      </c>
      <c r="G23" s="10"/>
      <c r="H23" s="13">
        <f>F23*E20</f>
        <v>12.313</v>
      </c>
      <c r="I23" s="10"/>
      <c r="J23" s="11">
        <v>4.54</v>
      </c>
      <c r="K23" s="13">
        <f>J23*H23</f>
        <v>55.90102</v>
      </c>
    </row>
    <row r="24" spans="1:11" s="12" customFormat="1" ht="12.75">
      <c r="A24" s="7"/>
      <c r="B24" s="8"/>
      <c r="C24" s="9" t="s">
        <v>13</v>
      </c>
      <c r="D24" s="7"/>
      <c r="E24" s="10"/>
      <c r="F24" s="10" t="s">
        <v>12</v>
      </c>
      <c r="G24" s="10"/>
      <c r="H24" s="13">
        <f>F24*E20</f>
        <v>0</v>
      </c>
      <c r="I24" s="10"/>
      <c r="J24" s="11">
        <v>0</v>
      </c>
      <c r="K24" s="13">
        <f>J24*H24</f>
        <v>0</v>
      </c>
    </row>
    <row r="25" spans="1:11" s="12" customFormat="1" ht="12.75">
      <c r="A25" s="7"/>
      <c r="B25" s="8"/>
      <c r="C25" s="9" t="s">
        <v>15</v>
      </c>
      <c r="D25" s="7"/>
      <c r="E25" s="10" t="s">
        <v>16</v>
      </c>
      <c r="F25" s="10" t="s">
        <v>17</v>
      </c>
      <c r="G25" s="10"/>
      <c r="H25" s="13">
        <f>(H21+H23)*F25</f>
        <v>65.58970000000001</v>
      </c>
      <c r="I25" s="13"/>
      <c r="J25" s="13"/>
      <c r="K25" s="13">
        <f>(K21+K23)*F25</f>
        <v>297.77723800000007</v>
      </c>
    </row>
    <row r="26" spans="1:11" s="12" customFormat="1" ht="12.75">
      <c r="A26" s="7"/>
      <c r="B26" s="8"/>
      <c r="C26" s="9" t="s">
        <v>18</v>
      </c>
      <c r="D26" s="7"/>
      <c r="E26" s="10" t="s">
        <v>16</v>
      </c>
      <c r="F26" s="10" t="s">
        <v>19</v>
      </c>
      <c r="G26" s="10"/>
      <c r="H26" s="13">
        <f>(H21+H23)*F26</f>
        <v>41.7389</v>
      </c>
      <c r="I26" s="13"/>
      <c r="J26" s="13"/>
      <c r="K26" s="13">
        <f>(K21+K23)*F26</f>
        <v>189.494606</v>
      </c>
    </row>
    <row r="27" spans="1:11" s="12" customFormat="1" ht="12.75">
      <c r="A27" s="7"/>
      <c r="B27" s="8"/>
      <c r="C27" s="14" t="s">
        <v>20</v>
      </c>
      <c r="D27" s="7"/>
      <c r="E27" s="10"/>
      <c r="F27" s="10"/>
      <c r="G27" s="10"/>
      <c r="H27" s="16">
        <f>H21+H22+H24+H25+H26</f>
        <v>305.6846</v>
      </c>
      <c r="I27" s="15"/>
      <c r="J27" s="15"/>
      <c r="K27" s="16">
        <f>K21+K22+K24+K25+K26</f>
        <v>1401.4018640000002</v>
      </c>
    </row>
    <row r="28" spans="1:11" s="12" customFormat="1" ht="12.75">
      <c r="A28" s="7"/>
      <c r="B28" s="8"/>
      <c r="C28" s="14" t="s">
        <v>37</v>
      </c>
      <c r="D28" s="7"/>
      <c r="E28" s="10"/>
      <c r="F28" s="10"/>
      <c r="G28" s="10"/>
      <c r="H28" s="16">
        <f>H27+H19+H11</f>
        <v>1064.1976</v>
      </c>
      <c r="I28" s="15"/>
      <c r="J28" s="15"/>
      <c r="K28" s="16">
        <f>K27+K19+K11</f>
        <v>4400.445934</v>
      </c>
    </row>
    <row r="29" spans="1:11" s="12" customFormat="1" ht="12.75">
      <c r="A29" s="7"/>
      <c r="B29" s="8"/>
      <c r="C29" s="3" t="s">
        <v>38</v>
      </c>
      <c r="D29" s="7"/>
      <c r="E29" s="10"/>
      <c r="F29" s="10"/>
      <c r="G29" s="10"/>
      <c r="H29" s="16"/>
      <c r="I29" s="15"/>
      <c r="J29" s="15"/>
      <c r="K29" s="16"/>
    </row>
    <row r="30" spans="1:11" s="12" customFormat="1" ht="25.5">
      <c r="A30" s="7">
        <v>1</v>
      </c>
      <c r="B30" s="8" t="s">
        <v>39</v>
      </c>
      <c r="C30" s="9" t="s">
        <v>22</v>
      </c>
      <c r="D30" s="7" t="s">
        <v>23</v>
      </c>
      <c r="E30" s="10" t="s">
        <v>4</v>
      </c>
      <c r="F30" s="10"/>
      <c r="G30" s="10"/>
      <c r="H30" s="13"/>
      <c r="I30" s="10"/>
      <c r="J30" s="11"/>
      <c r="K30" s="13"/>
    </row>
    <row r="31" spans="1:11" s="12" customFormat="1" ht="12.75">
      <c r="A31" s="7"/>
      <c r="B31" s="8"/>
      <c r="C31" s="9" t="s">
        <v>5</v>
      </c>
      <c r="D31" s="7"/>
      <c r="E31" s="10"/>
      <c r="F31" s="10" t="s">
        <v>25</v>
      </c>
      <c r="G31" s="10"/>
      <c r="H31" s="13">
        <f>F31*E30</f>
        <v>215.48</v>
      </c>
      <c r="I31" s="10" t="s">
        <v>26</v>
      </c>
      <c r="J31" s="11">
        <v>4.88</v>
      </c>
      <c r="K31" s="13">
        <f>J31*H31</f>
        <v>1051.5423999999998</v>
      </c>
    </row>
    <row r="32" spans="1:11" s="12" customFormat="1" ht="12.75">
      <c r="A32" s="7"/>
      <c r="B32" s="8"/>
      <c r="C32" s="9" t="s">
        <v>9</v>
      </c>
      <c r="D32" s="7"/>
      <c r="E32" s="10"/>
      <c r="F32" s="10" t="s">
        <v>27</v>
      </c>
      <c r="G32" s="10"/>
      <c r="H32" s="13">
        <f>F32*E30</f>
        <v>879.54</v>
      </c>
      <c r="I32" s="10"/>
      <c r="J32" s="11">
        <v>4.63</v>
      </c>
      <c r="K32" s="13">
        <f>J32*H32</f>
        <v>4072.2702</v>
      </c>
    </row>
    <row r="33" spans="1:11" s="12" customFormat="1" ht="12.75">
      <c r="A33" s="7"/>
      <c r="B33" s="8"/>
      <c r="C33" s="9" t="s">
        <v>11</v>
      </c>
      <c r="D33" s="7"/>
      <c r="E33" s="10"/>
      <c r="F33" s="10" t="s">
        <v>28</v>
      </c>
      <c r="G33" s="10"/>
      <c r="H33" s="13">
        <f>F33*E30</f>
        <v>71.22</v>
      </c>
      <c r="I33" s="10"/>
      <c r="J33" s="11">
        <v>4.88</v>
      </c>
      <c r="K33" s="13">
        <f>J33*H33</f>
        <v>347.55359999999996</v>
      </c>
    </row>
    <row r="34" spans="1:11" s="12" customFormat="1" ht="12.75">
      <c r="A34" s="7"/>
      <c r="B34" s="8"/>
      <c r="C34" s="9" t="s">
        <v>13</v>
      </c>
      <c r="D34" s="7"/>
      <c r="E34" s="10"/>
      <c r="F34" s="10" t="s">
        <v>29</v>
      </c>
      <c r="G34" s="10"/>
      <c r="H34" s="13">
        <f>F34*E30</f>
        <v>44.9</v>
      </c>
      <c r="I34" s="10"/>
      <c r="J34" s="11">
        <v>0</v>
      </c>
      <c r="K34" s="13">
        <f>J34*H34</f>
        <v>0</v>
      </c>
    </row>
    <row r="35" spans="1:11" s="12" customFormat="1" ht="12.75">
      <c r="A35" s="7"/>
      <c r="B35" s="8"/>
      <c r="C35" s="9" t="s">
        <v>15</v>
      </c>
      <c r="D35" s="7"/>
      <c r="E35" s="10" t="s">
        <v>16</v>
      </c>
      <c r="F35" s="10" t="s">
        <v>40</v>
      </c>
      <c r="G35" s="10"/>
      <c r="H35" s="13">
        <f>(H31+H33)*F35</f>
        <v>296.4478</v>
      </c>
      <c r="I35" s="13"/>
      <c r="J35" s="13"/>
      <c r="K35" s="13">
        <f>(K31+K33)*F35</f>
        <v>1446.6652639999998</v>
      </c>
    </row>
    <row r="36" spans="1:11" s="12" customFormat="1" ht="12.75">
      <c r="A36" s="7"/>
      <c r="B36" s="8"/>
      <c r="C36" s="9" t="s">
        <v>18</v>
      </c>
      <c r="D36" s="7"/>
      <c r="E36" s="10" t="s">
        <v>16</v>
      </c>
      <c r="F36" s="10" t="s">
        <v>19</v>
      </c>
      <c r="G36" s="10"/>
      <c r="H36" s="13">
        <f>(H31+H33)*F36</f>
        <v>200.68999999999997</v>
      </c>
      <c r="I36" s="13"/>
      <c r="J36" s="13"/>
      <c r="K36" s="13">
        <f>(K31+K33)*F36</f>
        <v>979.3671999999998</v>
      </c>
    </row>
    <row r="37" spans="1:11" s="12" customFormat="1" ht="12.75">
      <c r="A37" s="7"/>
      <c r="B37" s="8"/>
      <c r="C37" s="14" t="s">
        <v>20</v>
      </c>
      <c r="D37" s="7"/>
      <c r="E37" s="10"/>
      <c r="F37" s="10"/>
      <c r="G37" s="10"/>
      <c r="H37" s="16">
        <f>H31+H32+H34+H35+H36</f>
        <v>1637.0578</v>
      </c>
      <c r="I37" s="15"/>
      <c r="J37" s="15"/>
      <c r="K37" s="16">
        <f>K31+K32+K34+K35+K36</f>
        <v>7549.845063999998</v>
      </c>
    </row>
    <row r="38" spans="1:11" s="19" customFormat="1" ht="38.25">
      <c r="A38" s="1">
        <v>1</v>
      </c>
      <c r="B38" s="8" t="s">
        <v>41</v>
      </c>
      <c r="C38" s="9" t="s">
        <v>42</v>
      </c>
      <c r="D38" s="1" t="s">
        <v>43</v>
      </c>
      <c r="E38" s="4" t="s">
        <v>44</v>
      </c>
      <c r="F38" s="4"/>
      <c r="G38" s="4"/>
      <c r="H38" s="5"/>
      <c r="I38" s="4"/>
      <c r="J38" s="17"/>
      <c r="K38" s="18"/>
    </row>
    <row r="39" spans="1:11" s="19" customFormat="1" ht="12.75">
      <c r="A39" s="1"/>
      <c r="B39" s="8"/>
      <c r="C39" s="9" t="s">
        <v>5</v>
      </c>
      <c r="D39" s="1"/>
      <c r="E39" s="4"/>
      <c r="F39" s="4" t="s">
        <v>45</v>
      </c>
      <c r="G39" s="10" t="s">
        <v>7</v>
      </c>
      <c r="H39" s="5">
        <f>G39*F39*E38</f>
        <v>970.9158150000001</v>
      </c>
      <c r="I39" s="4" t="s">
        <v>46</v>
      </c>
      <c r="J39" s="17">
        <v>4.54</v>
      </c>
      <c r="K39" s="18">
        <f>J39*H39</f>
        <v>4407.9578001</v>
      </c>
    </row>
    <row r="40" spans="1:11" s="19" customFormat="1" ht="12.75">
      <c r="A40" s="1"/>
      <c r="B40" s="8"/>
      <c r="C40" s="9" t="s">
        <v>9</v>
      </c>
      <c r="D40" s="1"/>
      <c r="E40" s="4"/>
      <c r="F40" s="4" t="s">
        <v>47</v>
      </c>
      <c r="G40" s="10" t="s">
        <v>7</v>
      </c>
      <c r="H40" s="5">
        <f>G40*F40*E38</f>
        <v>280.70655000000005</v>
      </c>
      <c r="I40" s="4"/>
      <c r="J40" s="17">
        <v>4.21</v>
      </c>
      <c r="K40" s="18">
        <f>J40*H40</f>
        <v>1181.7745755000003</v>
      </c>
    </row>
    <row r="41" spans="1:11" s="19" customFormat="1" ht="12.75">
      <c r="A41" s="1"/>
      <c r="B41" s="8"/>
      <c r="C41" s="9" t="s">
        <v>11</v>
      </c>
      <c r="D41" s="1"/>
      <c r="E41" s="4"/>
      <c r="F41" s="4" t="s">
        <v>48</v>
      </c>
      <c r="G41" s="10" t="s">
        <v>7</v>
      </c>
      <c r="H41" s="5">
        <f>G41*F41*E38</f>
        <v>43.864845</v>
      </c>
      <c r="I41" s="4"/>
      <c r="J41" s="17">
        <v>4.54</v>
      </c>
      <c r="K41" s="18">
        <f>J41*H41</f>
        <v>199.14639630000002</v>
      </c>
    </row>
    <row r="42" spans="1:11" s="19" customFormat="1" ht="12.75">
      <c r="A42" s="1"/>
      <c r="B42" s="8"/>
      <c r="C42" s="9" t="s">
        <v>13</v>
      </c>
      <c r="D42" s="1"/>
      <c r="E42" s="4"/>
      <c r="F42" s="4" t="s">
        <v>49</v>
      </c>
      <c r="G42" s="4"/>
      <c r="H42" s="5">
        <f>F42*E38</f>
        <v>5301.64108</v>
      </c>
      <c r="I42" s="4"/>
      <c r="J42" s="17">
        <v>2.23</v>
      </c>
      <c r="K42" s="18">
        <f>J42*H42</f>
        <v>11822.659608400001</v>
      </c>
    </row>
    <row r="43" spans="1:11" s="19" customFormat="1" ht="12.75">
      <c r="A43" s="1"/>
      <c r="B43" s="8"/>
      <c r="C43" s="9" t="s">
        <v>15</v>
      </c>
      <c r="D43" s="1"/>
      <c r="E43" s="4" t="s">
        <v>16</v>
      </c>
      <c r="F43" s="4" t="s">
        <v>50</v>
      </c>
      <c r="G43" s="4"/>
      <c r="H43" s="5">
        <f>(H39+H41)*F43</f>
        <v>1114.2291646800002</v>
      </c>
      <c r="I43" s="17"/>
      <c r="J43" s="17"/>
      <c r="K43" s="18">
        <f>(K39+K41)*F43</f>
        <v>5058.6004076472</v>
      </c>
    </row>
    <row r="44" spans="1:11" s="19" customFormat="1" ht="12.75">
      <c r="A44" s="1"/>
      <c r="B44" s="8"/>
      <c r="C44" s="9" t="s">
        <v>18</v>
      </c>
      <c r="D44" s="1"/>
      <c r="E44" s="4" t="s">
        <v>16</v>
      </c>
      <c r="F44" s="4" t="s">
        <v>51</v>
      </c>
      <c r="G44" s="4"/>
      <c r="H44" s="5">
        <f>(H39+H41)*F44</f>
        <v>690.0508488000002</v>
      </c>
      <c r="I44" s="17"/>
      <c r="J44" s="17"/>
      <c r="K44" s="18">
        <f>(K39+K41)*F44</f>
        <v>3132.830853552</v>
      </c>
    </row>
    <row r="45" spans="1:11" s="19" customFormat="1" ht="12.75">
      <c r="A45" s="1"/>
      <c r="B45" s="8"/>
      <c r="C45" s="14" t="s">
        <v>20</v>
      </c>
      <c r="D45" s="1"/>
      <c r="E45" s="4"/>
      <c r="F45" s="4"/>
      <c r="G45" s="4"/>
      <c r="H45" s="20">
        <f>H39+H40+H42+H43+H44</f>
        <v>8357.54345848</v>
      </c>
      <c r="I45" s="21"/>
      <c r="J45" s="21"/>
      <c r="K45" s="22">
        <f>K39+K40+K42+K43+K44</f>
        <v>25603.823245199204</v>
      </c>
    </row>
    <row r="46" spans="1:11" s="19" customFormat="1" ht="25.5">
      <c r="A46" s="1">
        <v>3</v>
      </c>
      <c r="B46" s="8" t="s">
        <v>52</v>
      </c>
      <c r="C46" s="9" t="s">
        <v>53</v>
      </c>
      <c r="D46" s="1" t="s">
        <v>23</v>
      </c>
      <c r="E46" s="4" t="s">
        <v>54</v>
      </c>
      <c r="F46" s="4"/>
      <c r="G46" s="4"/>
      <c r="H46" s="5"/>
      <c r="I46" s="4"/>
      <c r="J46" s="17"/>
      <c r="K46" s="5"/>
    </row>
    <row r="47" spans="1:11" s="19" customFormat="1" ht="12.75">
      <c r="A47" s="1"/>
      <c r="B47" s="8"/>
      <c r="C47" s="9" t="s">
        <v>5</v>
      </c>
      <c r="D47" s="1"/>
      <c r="E47" s="4"/>
      <c r="F47" s="4" t="s">
        <v>55</v>
      </c>
      <c r="G47" s="10" t="s">
        <v>7</v>
      </c>
      <c r="H47" s="5">
        <f>G47*F47*E46</f>
        <v>429.82500000000005</v>
      </c>
      <c r="I47" s="4" t="s">
        <v>56</v>
      </c>
      <c r="J47" s="17">
        <v>4.88</v>
      </c>
      <c r="K47" s="5">
        <f>J47*H47</f>
        <v>2097.5460000000003</v>
      </c>
    </row>
    <row r="48" spans="1:11" s="19" customFormat="1" ht="12.75">
      <c r="A48" s="1"/>
      <c r="B48" s="8"/>
      <c r="C48" s="9" t="s">
        <v>9</v>
      </c>
      <c r="D48" s="1"/>
      <c r="E48" s="4"/>
      <c r="F48" s="4" t="s">
        <v>57</v>
      </c>
      <c r="G48" s="10" t="s">
        <v>7</v>
      </c>
      <c r="H48" s="5">
        <f>G48*F48*E46</f>
        <v>162.00000000000003</v>
      </c>
      <c r="I48" s="4"/>
      <c r="J48" s="17">
        <v>4.38</v>
      </c>
      <c r="K48" s="5">
        <f>J48*H48</f>
        <v>709.5600000000001</v>
      </c>
    </row>
    <row r="49" spans="1:11" s="19" customFormat="1" ht="12.75">
      <c r="A49" s="1"/>
      <c r="B49" s="8"/>
      <c r="C49" s="9" t="s">
        <v>11</v>
      </c>
      <c r="D49" s="1"/>
      <c r="E49" s="4"/>
      <c r="F49" s="4" t="s">
        <v>58</v>
      </c>
      <c r="G49" s="10" t="s">
        <v>7</v>
      </c>
      <c r="H49" s="5">
        <f>G49*F49*E46</f>
        <v>25.35</v>
      </c>
      <c r="I49" s="4"/>
      <c r="J49" s="17">
        <v>4.88</v>
      </c>
      <c r="K49" s="5">
        <f>J49*H49</f>
        <v>123.708</v>
      </c>
    </row>
    <row r="50" spans="1:11" s="19" customFormat="1" ht="12.75">
      <c r="A50" s="1"/>
      <c r="B50" s="8"/>
      <c r="C50" s="9" t="s">
        <v>13</v>
      </c>
      <c r="D50" s="1"/>
      <c r="E50" s="4"/>
      <c r="F50" s="4" t="s">
        <v>59</v>
      </c>
      <c r="G50" s="4"/>
      <c r="H50" s="5">
        <f>F50*E46</f>
        <v>4026.6000000000004</v>
      </c>
      <c r="I50" s="4"/>
      <c r="J50" s="17">
        <v>2.35</v>
      </c>
      <c r="K50" s="5">
        <f>J50*H50</f>
        <v>9462.510000000002</v>
      </c>
    </row>
    <row r="51" spans="1:11" s="19" customFormat="1" ht="12.75">
      <c r="A51" s="1"/>
      <c r="B51" s="8"/>
      <c r="C51" s="9" t="s">
        <v>15</v>
      </c>
      <c r="D51" s="1"/>
      <c r="E51" s="10" t="s">
        <v>16</v>
      </c>
      <c r="F51" s="10" t="s">
        <v>60</v>
      </c>
      <c r="G51" s="10"/>
      <c r="H51" s="13">
        <f>(H47+H49)*F51</f>
        <v>491.5890000000001</v>
      </c>
      <c r="I51" s="11"/>
      <c r="J51" s="11"/>
      <c r="K51" s="13">
        <f>(K47+K49)*F51</f>
        <v>2398.9543200000007</v>
      </c>
    </row>
    <row r="52" spans="1:11" s="19" customFormat="1" ht="12.75">
      <c r="A52" s="1"/>
      <c r="B52" s="8"/>
      <c r="C52" s="9" t="s">
        <v>18</v>
      </c>
      <c r="D52" s="1"/>
      <c r="E52" s="10" t="s">
        <v>16</v>
      </c>
      <c r="F52" s="10" t="s">
        <v>51</v>
      </c>
      <c r="G52" s="10"/>
      <c r="H52" s="13">
        <f>(H47+H49)*F52</f>
        <v>309.51900000000006</v>
      </c>
      <c r="I52" s="11"/>
      <c r="J52" s="11"/>
      <c r="K52" s="13">
        <f>(K47+K49)*F52</f>
        <v>1510.4527200000005</v>
      </c>
    </row>
    <row r="53" spans="1:11" s="19" customFormat="1" ht="12.75">
      <c r="A53" s="1"/>
      <c r="B53" s="8"/>
      <c r="C53" s="14" t="s">
        <v>20</v>
      </c>
      <c r="D53" s="1"/>
      <c r="E53" s="4"/>
      <c r="F53" s="4"/>
      <c r="G53" s="4"/>
      <c r="H53" s="20">
        <f>H47+H48+H50+H51+H52</f>
        <v>5419.533</v>
      </c>
      <c r="I53" s="21"/>
      <c r="J53" s="21"/>
      <c r="K53" s="20">
        <f>K47+K48+K50+K51+K52</f>
        <v>16179.023040000004</v>
      </c>
    </row>
    <row r="54" spans="1:11" s="19" customFormat="1" ht="25.5">
      <c r="A54" s="1">
        <v>4</v>
      </c>
      <c r="B54" s="8" t="s">
        <v>61</v>
      </c>
      <c r="C54" s="9" t="s">
        <v>62</v>
      </c>
      <c r="D54" s="1" t="s">
        <v>63</v>
      </c>
      <c r="E54" s="4" t="s">
        <v>64</v>
      </c>
      <c r="F54" s="4"/>
      <c r="G54" s="4"/>
      <c r="H54" s="5"/>
      <c r="I54" s="4"/>
      <c r="J54" s="17"/>
      <c r="K54" s="5"/>
    </row>
    <row r="55" spans="1:11" s="19" customFormat="1" ht="12.75">
      <c r="A55" s="1"/>
      <c r="B55" s="8"/>
      <c r="C55" s="9" t="s">
        <v>5</v>
      </c>
      <c r="D55" s="1"/>
      <c r="E55" s="4"/>
      <c r="F55" s="4" t="s">
        <v>65</v>
      </c>
      <c r="G55" s="10" t="s">
        <v>7</v>
      </c>
      <c r="H55" s="5">
        <f>G55*F55*E54</f>
        <v>592.7805</v>
      </c>
      <c r="I55" s="4" t="s">
        <v>66</v>
      </c>
      <c r="J55" s="17">
        <v>4.88</v>
      </c>
      <c r="K55" s="5">
        <f>J55*H55</f>
        <v>2892.7688399999997</v>
      </c>
    </row>
    <row r="56" spans="1:11" s="19" customFormat="1" ht="12.75">
      <c r="A56" s="1"/>
      <c r="B56" s="8"/>
      <c r="C56" s="9" t="s">
        <v>9</v>
      </c>
      <c r="D56" s="1"/>
      <c r="E56" s="4"/>
      <c r="F56" s="4" t="s">
        <v>67</v>
      </c>
      <c r="G56" s="10" t="s">
        <v>7</v>
      </c>
      <c r="H56" s="5">
        <f>G56*F56*E54</f>
        <v>50.5908</v>
      </c>
      <c r="I56" s="4"/>
      <c r="J56" s="17">
        <v>4.12</v>
      </c>
      <c r="K56" s="5">
        <f>J56*H56</f>
        <v>208.434096</v>
      </c>
    </row>
    <row r="57" spans="1:11" s="19" customFormat="1" ht="12.75">
      <c r="A57" s="1"/>
      <c r="B57" s="8"/>
      <c r="C57" s="9" t="s">
        <v>11</v>
      </c>
      <c r="D57" s="1"/>
      <c r="E57" s="4"/>
      <c r="F57" s="4" t="s">
        <v>68</v>
      </c>
      <c r="G57" s="10" t="s">
        <v>7</v>
      </c>
      <c r="H57" s="5">
        <f>G57*F57*E54</f>
        <v>3.6387</v>
      </c>
      <c r="I57" s="4"/>
      <c r="J57" s="17">
        <v>4.88</v>
      </c>
      <c r="K57" s="5">
        <f>J57*H57</f>
        <v>17.756856</v>
      </c>
    </row>
    <row r="58" spans="1:11" s="19" customFormat="1" ht="12.75">
      <c r="A58" s="1"/>
      <c r="B58" s="8"/>
      <c r="C58" s="9" t="s">
        <v>13</v>
      </c>
      <c r="D58" s="1"/>
      <c r="E58" s="4"/>
      <c r="F58" s="4" t="s">
        <v>69</v>
      </c>
      <c r="G58" s="4"/>
      <c r="H58" s="5">
        <f>F58*E54</f>
        <v>4407</v>
      </c>
      <c r="I58" s="4"/>
      <c r="J58" s="17">
        <v>2.94</v>
      </c>
      <c r="K58" s="5">
        <f>J58*H58</f>
        <v>12956.58</v>
      </c>
    </row>
    <row r="59" spans="1:11" s="19" customFormat="1" ht="12.75">
      <c r="A59" s="1"/>
      <c r="B59" s="8"/>
      <c r="C59" s="9" t="s">
        <v>15</v>
      </c>
      <c r="D59" s="1"/>
      <c r="E59" s="10" t="s">
        <v>16</v>
      </c>
      <c r="F59" s="10" t="s">
        <v>70</v>
      </c>
      <c r="G59" s="10"/>
      <c r="H59" s="13">
        <f>(H55+H57)*F59</f>
        <v>632.204352</v>
      </c>
      <c r="I59" s="11"/>
      <c r="J59" s="11"/>
      <c r="K59" s="13">
        <f>(K55+K57)*F59</f>
        <v>3085.15723776</v>
      </c>
    </row>
    <row r="60" spans="1:11" s="19" customFormat="1" ht="12.75">
      <c r="A60" s="1"/>
      <c r="B60" s="8"/>
      <c r="C60" s="9" t="s">
        <v>18</v>
      </c>
      <c r="D60" s="1"/>
      <c r="E60" s="10" t="s">
        <v>16</v>
      </c>
      <c r="F60" s="10" t="s">
        <v>71</v>
      </c>
      <c r="G60" s="10"/>
      <c r="H60" s="13">
        <f>(H55+H57)*F60</f>
        <v>390.35636639999996</v>
      </c>
      <c r="I60" s="11"/>
      <c r="J60" s="11"/>
      <c r="K60" s="13">
        <f>(K55+K57)*F60</f>
        <v>1904.9390680319998</v>
      </c>
    </row>
    <row r="61" spans="1:11" s="19" customFormat="1" ht="12.75">
      <c r="A61" s="1"/>
      <c r="B61" s="8"/>
      <c r="C61" s="14" t="s">
        <v>20</v>
      </c>
      <c r="D61" s="1"/>
      <c r="E61" s="4"/>
      <c r="F61" s="4"/>
      <c r="G61" s="4"/>
      <c r="H61" s="20">
        <f>H55+H56+H58+H59+H60</f>
        <v>6072.9320184</v>
      </c>
      <c r="I61" s="21"/>
      <c r="J61" s="21"/>
      <c r="K61" s="20">
        <f>K55+K56+K58+K59+K60</f>
        <v>21047.879241791998</v>
      </c>
    </row>
    <row r="62" spans="1:11" s="19" customFormat="1" ht="25.5">
      <c r="A62" s="1">
        <v>5</v>
      </c>
      <c r="B62" s="8" t="s">
        <v>72</v>
      </c>
      <c r="C62" s="9" t="s">
        <v>73</v>
      </c>
      <c r="D62" s="1" t="s">
        <v>43</v>
      </c>
      <c r="E62" s="4" t="s">
        <v>74</v>
      </c>
      <c r="F62" s="4"/>
      <c r="G62" s="4"/>
      <c r="H62" s="5"/>
      <c r="I62" s="4"/>
      <c r="J62" s="17"/>
      <c r="K62" s="5"/>
    </row>
    <row r="63" spans="1:11" s="19" customFormat="1" ht="12.75">
      <c r="A63" s="1"/>
      <c r="B63" s="8"/>
      <c r="C63" s="9" t="s">
        <v>5</v>
      </c>
      <c r="D63" s="1"/>
      <c r="E63" s="4"/>
      <c r="F63" s="4" t="s">
        <v>75</v>
      </c>
      <c r="G63" s="10" t="s">
        <v>7</v>
      </c>
      <c r="H63" s="5">
        <f>G63*F63*E62</f>
        <v>156.13500000000002</v>
      </c>
      <c r="I63" s="4" t="s">
        <v>76</v>
      </c>
      <c r="J63" s="17">
        <v>4.88</v>
      </c>
      <c r="K63" s="5">
        <f>J63*H63</f>
        <v>761.9388000000001</v>
      </c>
    </row>
    <row r="64" spans="1:11" s="19" customFormat="1" ht="12.75">
      <c r="A64" s="1"/>
      <c r="B64" s="8"/>
      <c r="C64" s="9" t="s">
        <v>9</v>
      </c>
      <c r="D64" s="1"/>
      <c r="E64" s="4"/>
      <c r="F64" s="4" t="s">
        <v>77</v>
      </c>
      <c r="G64" s="10" t="s">
        <v>7</v>
      </c>
      <c r="H64" s="5">
        <f>G64*F64*E62</f>
        <v>92.99700000000001</v>
      </c>
      <c r="I64" s="4"/>
      <c r="J64" s="17">
        <v>3.99</v>
      </c>
      <c r="K64" s="5">
        <f>J64*H64</f>
        <v>371.0580300000001</v>
      </c>
    </row>
    <row r="65" spans="1:11" s="19" customFormat="1" ht="12.75">
      <c r="A65" s="1"/>
      <c r="B65" s="8"/>
      <c r="C65" s="9" t="s">
        <v>11</v>
      </c>
      <c r="D65" s="1"/>
      <c r="E65" s="4"/>
      <c r="F65" s="4" t="s">
        <v>78</v>
      </c>
      <c r="G65" s="10" t="s">
        <v>7</v>
      </c>
      <c r="H65" s="5">
        <f>G65*F65*E62</f>
        <v>1.581</v>
      </c>
      <c r="I65" s="4"/>
      <c r="J65" s="17">
        <v>4.88</v>
      </c>
      <c r="K65" s="5">
        <f>J65*H65</f>
        <v>7.71528</v>
      </c>
    </row>
    <row r="66" spans="1:11" s="19" customFormat="1" ht="12.75">
      <c r="A66" s="1"/>
      <c r="B66" s="8"/>
      <c r="C66" s="9" t="s">
        <v>13</v>
      </c>
      <c r="D66" s="1"/>
      <c r="E66" s="4"/>
      <c r="F66" s="4" t="s">
        <v>79</v>
      </c>
      <c r="G66" s="4"/>
      <c r="H66" s="5">
        <f>F66*E62</f>
        <v>381.79</v>
      </c>
      <c r="I66" s="4"/>
      <c r="J66" s="17">
        <v>2.43</v>
      </c>
      <c r="K66" s="5">
        <f>J66*H66</f>
        <v>927.7497000000001</v>
      </c>
    </row>
    <row r="67" spans="1:11" s="19" customFormat="1" ht="12.75">
      <c r="A67" s="1"/>
      <c r="B67" s="8"/>
      <c r="C67" s="9" t="s">
        <v>15</v>
      </c>
      <c r="D67" s="1"/>
      <c r="E67" s="10" t="s">
        <v>16</v>
      </c>
      <c r="F67" s="10" t="s">
        <v>60</v>
      </c>
      <c r="G67" s="10"/>
      <c r="H67" s="13">
        <f>(H63+H65)*F67</f>
        <v>170.33328000000003</v>
      </c>
      <c r="I67" s="11"/>
      <c r="J67" s="11"/>
      <c r="K67" s="13">
        <f>(K63+K65)*F67</f>
        <v>831.2264064000002</v>
      </c>
    </row>
    <row r="68" spans="1:11" s="19" customFormat="1" ht="12.75">
      <c r="A68" s="1"/>
      <c r="B68" s="8"/>
      <c r="C68" s="9" t="s">
        <v>18</v>
      </c>
      <c r="D68" s="1"/>
      <c r="E68" s="10" t="s">
        <v>16</v>
      </c>
      <c r="F68" s="10" t="s">
        <v>51</v>
      </c>
      <c r="G68" s="10"/>
      <c r="H68" s="13">
        <f>(H63+H65)*F68</f>
        <v>107.24688000000002</v>
      </c>
      <c r="I68" s="11"/>
      <c r="J68" s="11"/>
      <c r="K68" s="13">
        <f>(K63+K65)*F68</f>
        <v>523.3647744000001</v>
      </c>
    </row>
    <row r="69" spans="1:11" s="19" customFormat="1" ht="12.75">
      <c r="A69" s="1"/>
      <c r="B69" s="8"/>
      <c r="C69" s="14" t="s">
        <v>20</v>
      </c>
      <c r="D69" s="1"/>
      <c r="E69" s="4"/>
      <c r="F69" s="4"/>
      <c r="G69" s="4"/>
      <c r="H69" s="20">
        <f>H63+H64+H66+H67+H68</f>
        <v>908.5021600000001</v>
      </c>
      <c r="I69" s="21"/>
      <c r="J69" s="21"/>
      <c r="K69" s="20">
        <f>K63+K64+K66+K67+K68</f>
        <v>3415.3377108000004</v>
      </c>
    </row>
    <row r="70" spans="1:11" s="19" customFormat="1" ht="25.5">
      <c r="A70" s="1">
        <v>6</v>
      </c>
      <c r="B70" s="8" t="s">
        <v>80</v>
      </c>
      <c r="C70" s="9" t="s">
        <v>81</v>
      </c>
      <c r="D70" s="1" t="s">
        <v>43</v>
      </c>
      <c r="E70" s="4" t="s">
        <v>74</v>
      </c>
      <c r="F70" s="4"/>
      <c r="G70" s="4"/>
      <c r="H70" s="5"/>
      <c r="I70" s="4"/>
      <c r="J70" s="17"/>
      <c r="K70" s="5"/>
    </row>
    <row r="71" spans="1:11" s="19" customFormat="1" ht="12.75">
      <c r="A71" s="1"/>
      <c r="B71" s="8"/>
      <c r="C71" s="9" t="s">
        <v>5</v>
      </c>
      <c r="D71" s="1"/>
      <c r="E71" s="4"/>
      <c r="F71" s="4" t="s">
        <v>82</v>
      </c>
      <c r="G71" s="10" t="s">
        <v>7</v>
      </c>
      <c r="H71" s="5">
        <f>G71*F71*E70</f>
        <v>188.38800000000003</v>
      </c>
      <c r="I71" s="4" t="s">
        <v>76</v>
      </c>
      <c r="J71" s="17">
        <v>4.88</v>
      </c>
      <c r="K71" s="5">
        <f>J71*H71</f>
        <v>919.3334400000001</v>
      </c>
    </row>
    <row r="72" spans="1:11" s="19" customFormat="1" ht="12.75">
      <c r="A72" s="1"/>
      <c r="B72" s="8"/>
      <c r="C72" s="9" t="s">
        <v>9</v>
      </c>
      <c r="D72" s="1"/>
      <c r="E72" s="4"/>
      <c r="F72" s="4" t="s">
        <v>83</v>
      </c>
      <c r="G72" s="10" t="s">
        <v>7</v>
      </c>
      <c r="H72" s="5">
        <f>G72*F72*E70</f>
        <v>91.21800000000002</v>
      </c>
      <c r="I72" s="4"/>
      <c r="J72" s="17">
        <v>3.99</v>
      </c>
      <c r="K72" s="5">
        <f>J72*H72</f>
        <v>363.9598200000001</v>
      </c>
    </row>
    <row r="73" spans="1:11" s="19" customFormat="1" ht="12.75">
      <c r="A73" s="1"/>
      <c r="B73" s="8"/>
      <c r="C73" s="9" t="s">
        <v>11</v>
      </c>
      <c r="D73" s="1"/>
      <c r="E73" s="4"/>
      <c r="F73" s="4" t="s">
        <v>84</v>
      </c>
      <c r="G73" s="10" t="s">
        <v>7</v>
      </c>
      <c r="H73" s="5">
        <f>G73*F73*E70</f>
        <v>1.866</v>
      </c>
      <c r="I73" s="4"/>
      <c r="J73" s="17">
        <v>4.88</v>
      </c>
      <c r="K73" s="5">
        <f>J73*H73</f>
        <v>9.10608</v>
      </c>
    </row>
    <row r="74" spans="1:11" s="19" customFormat="1" ht="12.75">
      <c r="A74" s="1"/>
      <c r="B74" s="8"/>
      <c r="C74" s="9" t="s">
        <v>13</v>
      </c>
      <c r="D74" s="1"/>
      <c r="E74" s="4"/>
      <c r="F74" s="4" t="s">
        <v>85</v>
      </c>
      <c r="G74" s="4"/>
      <c r="H74" s="5">
        <f>F74*E70</f>
        <v>521.632</v>
      </c>
      <c r="I74" s="4"/>
      <c r="J74" s="17">
        <v>2.43</v>
      </c>
      <c r="K74" s="5">
        <f>J74*H74</f>
        <v>1267.56576</v>
      </c>
    </row>
    <row r="75" spans="1:11" s="19" customFormat="1" ht="12.75">
      <c r="A75" s="1"/>
      <c r="B75" s="8"/>
      <c r="C75" s="9" t="s">
        <v>15</v>
      </c>
      <c r="D75" s="1"/>
      <c r="E75" s="10" t="s">
        <v>16</v>
      </c>
      <c r="F75" s="10" t="s">
        <v>60</v>
      </c>
      <c r="G75" s="10"/>
      <c r="H75" s="13">
        <f>(H71+H73)*F75</f>
        <v>205.47432000000006</v>
      </c>
      <c r="I75" s="11"/>
      <c r="J75" s="11"/>
      <c r="K75" s="13">
        <f>(K71+K73)*F75</f>
        <v>1002.7146816000002</v>
      </c>
    </row>
    <row r="76" spans="1:11" s="19" customFormat="1" ht="12.75">
      <c r="A76" s="1"/>
      <c r="B76" s="8"/>
      <c r="C76" s="9" t="s">
        <v>18</v>
      </c>
      <c r="D76" s="1"/>
      <c r="E76" s="10" t="s">
        <v>16</v>
      </c>
      <c r="F76" s="10" t="s">
        <v>51</v>
      </c>
      <c r="G76" s="10"/>
      <c r="H76" s="13">
        <f>(H71+H73)*F76</f>
        <v>129.37272000000004</v>
      </c>
      <c r="I76" s="11"/>
      <c r="J76" s="11"/>
      <c r="K76" s="13">
        <f>(K71+K73)*F76</f>
        <v>631.3388736000002</v>
      </c>
    </row>
    <row r="77" spans="1:11" s="19" customFormat="1" ht="12.75">
      <c r="A77" s="1"/>
      <c r="B77" s="8"/>
      <c r="C77" s="14" t="s">
        <v>20</v>
      </c>
      <c r="D77" s="1"/>
      <c r="E77" s="4"/>
      <c r="F77" s="4"/>
      <c r="G77" s="4"/>
      <c r="H77" s="20">
        <f>H71+H72+H74+H75+H76</f>
        <v>1136.0850400000002</v>
      </c>
      <c r="I77" s="21"/>
      <c r="J77" s="21"/>
      <c r="K77" s="20">
        <f>K71+K72+K74+K75+K76</f>
        <v>4184.9125752</v>
      </c>
    </row>
    <row r="78" spans="1:11" s="19" customFormat="1" ht="25.5">
      <c r="A78" s="1">
        <v>7</v>
      </c>
      <c r="B78" s="8" t="s">
        <v>86</v>
      </c>
      <c r="C78" s="9" t="s">
        <v>87</v>
      </c>
      <c r="D78" s="1" t="s">
        <v>43</v>
      </c>
      <c r="E78" s="4" t="s">
        <v>74</v>
      </c>
      <c r="F78" s="4"/>
      <c r="G78" s="4"/>
      <c r="H78" s="5"/>
      <c r="I78" s="4"/>
      <c r="J78" s="17"/>
      <c r="K78" s="5"/>
    </row>
    <row r="79" spans="1:11" s="19" customFormat="1" ht="12.75">
      <c r="A79" s="1"/>
      <c r="B79" s="8"/>
      <c r="C79" s="9" t="s">
        <v>5</v>
      </c>
      <c r="D79" s="1"/>
      <c r="E79" s="4"/>
      <c r="F79" s="4" t="s">
        <v>88</v>
      </c>
      <c r="G79" s="10" t="s">
        <v>7</v>
      </c>
      <c r="H79" s="5">
        <f>G79*F79*E78</f>
        <v>60.54600000000001</v>
      </c>
      <c r="I79" s="4" t="s">
        <v>89</v>
      </c>
      <c r="J79" s="17">
        <v>4.88</v>
      </c>
      <c r="K79" s="5">
        <f>J79*H79</f>
        <v>295.46448000000004</v>
      </c>
    </row>
    <row r="80" spans="1:11" s="19" customFormat="1" ht="12.75">
      <c r="A80" s="1"/>
      <c r="B80" s="8"/>
      <c r="C80" s="9" t="s">
        <v>9</v>
      </c>
      <c r="D80" s="1"/>
      <c r="E80" s="4"/>
      <c r="F80" s="4" t="s">
        <v>90</v>
      </c>
      <c r="G80" s="10" t="s">
        <v>7</v>
      </c>
      <c r="H80" s="5">
        <f>G80*F80*E78</f>
        <v>22.074</v>
      </c>
      <c r="I80" s="4"/>
      <c r="J80" s="17">
        <v>3.99</v>
      </c>
      <c r="K80" s="5">
        <f>J80*H80</f>
        <v>88.07526000000001</v>
      </c>
    </row>
    <row r="81" spans="1:11" s="19" customFormat="1" ht="12.75">
      <c r="A81" s="1"/>
      <c r="B81" s="8"/>
      <c r="C81" s="9" t="s">
        <v>11</v>
      </c>
      <c r="D81" s="1"/>
      <c r="E81" s="4"/>
      <c r="F81" s="4" t="s">
        <v>12</v>
      </c>
      <c r="G81" s="10" t="s">
        <v>7</v>
      </c>
      <c r="H81" s="5">
        <f>G81*F81*E78</f>
        <v>0</v>
      </c>
      <c r="I81" s="4"/>
      <c r="J81" s="17">
        <v>4.88</v>
      </c>
      <c r="K81" s="5">
        <f>J81*H81</f>
        <v>0</v>
      </c>
    </row>
    <row r="82" spans="1:11" s="19" customFormat="1" ht="12.75">
      <c r="A82" s="1"/>
      <c r="B82" s="8"/>
      <c r="C82" s="9" t="s">
        <v>13</v>
      </c>
      <c r="D82" s="1"/>
      <c r="E82" s="4"/>
      <c r="F82" s="4" t="s">
        <v>91</v>
      </c>
      <c r="G82" s="4"/>
      <c r="H82" s="5">
        <f>F82*E78</f>
        <v>179.69600000000003</v>
      </c>
      <c r="I82" s="4"/>
      <c r="J82" s="17">
        <v>2.66</v>
      </c>
      <c r="K82" s="5">
        <f>J82*H82</f>
        <v>477.9913600000001</v>
      </c>
    </row>
    <row r="83" spans="1:11" s="19" customFormat="1" ht="12.75">
      <c r="A83" s="1"/>
      <c r="B83" s="8"/>
      <c r="C83" s="9" t="s">
        <v>15</v>
      </c>
      <c r="D83" s="1"/>
      <c r="E83" s="10" t="s">
        <v>16</v>
      </c>
      <c r="F83" s="10" t="s">
        <v>60</v>
      </c>
      <c r="G83" s="10"/>
      <c r="H83" s="13">
        <f>(H79+H81)*F83</f>
        <v>65.38968000000001</v>
      </c>
      <c r="I83" s="11"/>
      <c r="J83" s="11"/>
      <c r="K83" s="13">
        <f>(K79+K81)*F83</f>
        <v>319.10163840000007</v>
      </c>
    </row>
    <row r="84" spans="1:11" s="19" customFormat="1" ht="12.75">
      <c r="A84" s="1"/>
      <c r="B84" s="8"/>
      <c r="C84" s="9" t="s">
        <v>18</v>
      </c>
      <c r="D84" s="1"/>
      <c r="E84" s="10" t="s">
        <v>16</v>
      </c>
      <c r="F84" s="10" t="s">
        <v>51</v>
      </c>
      <c r="G84" s="10"/>
      <c r="H84" s="13">
        <f>(H79+H81)*F84</f>
        <v>41.17128000000001</v>
      </c>
      <c r="I84" s="11"/>
      <c r="J84" s="11"/>
      <c r="K84" s="13">
        <f>(K79+K81)*F84</f>
        <v>200.91584640000005</v>
      </c>
    </row>
    <row r="85" spans="1:11" s="19" customFormat="1" ht="12.75">
      <c r="A85" s="1"/>
      <c r="B85" s="8"/>
      <c r="C85" s="14" t="s">
        <v>20</v>
      </c>
      <c r="D85" s="1"/>
      <c r="E85" s="4"/>
      <c r="F85" s="4"/>
      <c r="G85" s="4"/>
      <c r="H85" s="20">
        <f>H79+H80+H82+H83+H84</f>
        <v>368.87696000000005</v>
      </c>
      <c r="I85" s="21"/>
      <c r="J85" s="21"/>
      <c r="K85" s="20">
        <f>K79+K80+K82+K83+K84</f>
        <v>1381.5485848</v>
      </c>
    </row>
    <row r="86" spans="1:11" s="12" customFormat="1" ht="25.5">
      <c r="A86" s="7">
        <v>8</v>
      </c>
      <c r="B86" s="8" t="s">
        <v>92</v>
      </c>
      <c r="C86" s="9" t="s">
        <v>93</v>
      </c>
      <c r="D86" s="7" t="s">
        <v>43</v>
      </c>
      <c r="E86" s="10" t="s">
        <v>94</v>
      </c>
      <c r="F86" s="10"/>
      <c r="G86" s="10"/>
      <c r="H86" s="13"/>
      <c r="I86" s="10"/>
      <c r="J86" s="11"/>
      <c r="K86" s="13"/>
    </row>
    <row r="87" spans="1:11" s="12" customFormat="1" ht="12.75">
      <c r="A87" s="7"/>
      <c r="B87" s="8"/>
      <c r="C87" s="9" t="s">
        <v>5</v>
      </c>
      <c r="D87" s="7"/>
      <c r="E87" s="10"/>
      <c r="F87" s="10" t="s">
        <v>95</v>
      </c>
      <c r="G87" s="10" t="s">
        <v>7</v>
      </c>
      <c r="H87" s="13">
        <f>G87*F87*E86</f>
        <v>1045.7910000000002</v>
      </c>
      <c r="I87" s="10" t="s">
        <v>96</v>
      </c>
      <c r="J87" s="11">
        <v>4.88</v>
      </c>
      <c r="K87" s="13">
        <f>J87*H87</f>
        <v>5103.460080000001</v>
      </c>
    </row>
    <row r="88" spans="1:11" s="12" customFormat="1" ht="12.75">
      <c r="A88" s="7"/>
      <c r="B88" s="8"/>
      <c r="C88" s="9" t="s">
        <v>9</v>
      </c>
      <c r="D88" s="7"/>
      <c r="E88" s="10"/>
      <c r="F88" s="10" t="s">
        <v>97</v>
      </c>
      <c r="G88" s="10" t="s">
        <v>7</v>
      </c>
      <c r="H88" s="13">
        <f>G88*F88*E86</f>
        <v>1484.082</v>
      </c>
      <c r="I88" s="10"/>
      <c r="J88" s="11">
        <v>5.25</v>
      </c>
      <c r="K88" s="13">
        <f>J88*H88</f>
        <v>7791.4305</v>
      </c>
    </row>
    <row r="89" spans="1:11" s="12" customFormat="1" ht="12.75">
      <c r="A89" s="7"/>
      <c r="B89" s="8"/>
      <c r="C89" s="9" t="s">
        <v>11</v>
      </c>
      <c r="D89" s="7"/>
      <c r="E89" s="10"/>
      <c r="F89" s="10" t="s">
        <v>98</v>
      </c>
      <c r="G89" s="10" t="s">
        <v>7</v>
      </c>
      <c r="H89" s="13">
        <f>G89*F89*E86</f>
        <v>127.93950000000001</v>
      </c>
      <c r="I89" s="10"/>
      <c r="J89" s="11">
        <v>4.88</v>
      </c>
      <c r="K89" s="13">
        <f>J89*H89</f>
        <v>624.3447600000001</v>
      </c>
    </row>
    <row r="90" spans="1:11" s="12" customFormat="1" ht="12.75">
      <c r="A90" s="7"/>
      <c r="B90" s="8"/>
      <c r="C90" s="9" t="s">
        <v>13</v>
      </c>
      <c r="D90" s="7"/>
      <c r="E90" s="10"/>
      <c r="F90" s="10" t="s">
        <v>12</v>
      </c>
      <c r="G90" s="10"/>
      <c r="H90" s="13">
        <f>F90*E86</f>
        <v>0</v>
      </c>
      <c r="I90" s="10"/>
      <c r="J90" s="11">
        <v>1.96</v>
      </c>
      <c r="K90" s="13">
        <f>J90*H90</f>
        <v>0</v>
      </c>
    </row>
    <row r="91" spans="1:11" s="12" customFormat="1" ht="12.75">
      <c r="A91" s="7"/>
      <c r="B91" s="8"/>
      <c r="C91" s="9" t="s">
        <v>15</v>
      </c>
      <c r="D91" s="7"/>
      <c r="E91" s="10" t="s">
        <v>16</v>
      </c>
      <c r="F91" s="10" t="s">
        <v>99</v>
      </c>
      <c r="G91" s="10"/>
      <c r="H91" s="13">
        <f>(H87+H89)*F91</f>
        <v>871.6122693000001</v>
      </c>
      <c r="I91" s="11"/>
      <c r="J91" s="11"/>
      <c r="K91" s="13">
        <f>(K87+K89)*F91</f>
        <v>4253.467874184001</v>
      </c>
    </row>
    <row r="92" spans="1:11" s="12" customFormat="1" ht="12.75">
      <c r="A92" s="7"/>
      <c r="B92" s="8"/>
      <c r="C92" s="9" t="s">
        <v>18</v>
      </c>
      <c r="D92" s="7"/>
      <c r="E92" s="10" t="s">
        <v>16</v>
      </c>
      <c r="F92" s="10" t="s">
        <v>24</v>
      </c>
      <c r="G92" s="10"/>
      <c r="H92" s="13">
        <f>(H87+H89)*F92</f>
        <v>586.8652500000001</v>
      </c>
      <c r="I92" s="11"/>
      <c r="J92" s="11"/>
      <c r="K92" s="13">
        <f>(K87+K89)*F92</f>
        <v>2863.9024200000003</v>
      </c>
    </row>
    <row r="93" spans="1:11" s="12" customFormat="1" ht="12.75">
      <c r="A93" s="7"/>
      <c r="B93" s="8"/>
      <c r="C93" s="14" t="s">
        <v>20</v>
      </c>
      <c r="D93" s="7"/>
      <c r="E93" s="10"/>
      <c r="F93" s="10"/>
      <c r="G93" s="10"/>
      <c r="H93" s="16">
        <f>H87+H88+H90+H91+H92</f>
        <v>3988.350519300001</v>
      </c>
      <c r="I93" s="10"/>
      <c r="J93" s="11"/>
      <c r="K93" s="16">
        <f>K87+K88+K90+K91+K92</f>
        <v>20012.260874184</v>
      </c>
    </row>
    <row r="94" spans="1:11" s="12" customFormat="1" ht="25.5">
      <c r="A94" s="7">
        <v>9</v>
      </c>
      <c r="B94" s="8" t="s">
        <v>100</v>
      </c>
      <c r="C94" s="9" t="s">
        <v>101</v>
      </c>
      <c r="D94" s="7" t="s">
        <v>43</v>
      </c>
      <c r="E94" s="10" t="s">
        <v>19</v>
      </c>
      <c r="F94" s="10"/>
      <c r="G94" s="10"/>
      <c r="H94" s="13"/>
      <c r="I94" s="10"/>
      <c r="J94" s="11"/>
      <c r="K94" s="13"/>
    </row>
    <row r="95" spans="1:11" s="12" customFormat="1" ht="12.75">
      <c r="A95" s="7"/>
      <c r="B95" s="8"/>
      <c r="C95" s="9" t="s">
        <v>5</v>
      </c>
      <c r="D95" s="7"/>
      <c r="E95" s="10"/>
      <c r="F95" s="10" t="s">
        <v>102</v>
      </c>
      <c r="G95" s="10" t="s">
        <v>7</v>
      </c>
      <c r="H95" s="13">
        <f>G95*F95*E94</f>
        <v>500.7135</v>
      </c>
      <c r="I95" s="10" t="s">
        <v>103</v>
      </c>
      <c r="J95" s="11">
        <v>4.88</v>
      </c>
      <c r="K95" s="13">
        <f>J95*H95</f>
        <v>2443.48188</v>
      </c>
    </row>
    <row r="96" spans="1:11" s="12" customFormat="1" ht="12.75">
      <c r="A96" s="7"/>
      <c r="B96" s="8"/>
      <c r="C96" s="9" t="s">
        <v>9</v>
      </c>
      <c r="D96" s="7"/>
      <c r="E96" s="10"/>
      <c r="F96" s="10" t="s">
        <v>104</v>
      </c>
      <c r="G96" s="10" t="s">
        <v>7</v>
      </c>
      <c r="H96" s="13">
        <f>G96*F96*E94</f>
        <v>28.885499999999997</v>
      </c>
      <c r="I96" s="10"/>
      <c r="J96" s="11">
        <v>5.26</v>
      </c>
      <c r="K96" s="13">
        <f>J96*H96</f>
        <v>151.93773</v>
      </c>
    </row>
    <row r="97" spans="1:11" s="12" customFormat="1" ht="12.75">
      <c r="A97" s="7"/>
      <c r="B97" s="8"/>
      <c r="C97" s="9" t="s">
        <v>11</v>
      </c>
      <c r="D97" s="7"/>
      <c r="E97" s="10"/>
      <c r="F97" s="10" t="s">
        <v>105</v>
      </c>
      <c r="G97" s="10" t="s">
        <v>7</v>
      </c>
      <c r="H97" s="13">
        <f>G97*F97*E94</f>
        <v>20.328</v>
      </c>
      <c r="I97" s="10"/>
      <c r="J97" s="11">
        <v>4.88</v>
      </c>
      <c r="K97" s="13">
        <f>J97*H97</f>
        <v>99.20063999999999</v>
      </c>
    </row>
    <row r="98" spans="1:11" s="12" customFormat="1" ht="12.75">
      <c r="A98" s="7"/>
      <c r="B98" s="8"/>
      <c r="C98" s="9" t="s">
        <v>13</v>
      </c>
      <c r="D98" s="7"/>
      <c r="E98" s="10"/>
      <c r="F98" s="10" t="s">
        <v>106</v>
      </c>
      <c r="G98" s="10"/>
      <c r="H98" s="13">
        <f>F98*E94</f>
        <v>1698.578</v>
      </c>
      <c r="I98" s="10"/>
      <c r="J98" s="11">
        <v>2.4</v>
      </c>
      <c r="K98" s="13">
        <f>J98*H98</f>
        <v>4076.5872</v>
      </c>
    </row>
    <row r="99" spans="1:11" s="12" customFormat="1" ht="12.75">
      <c r="A99" s="7"/>
      <c r="B99" s="8"/>
      <c r="C99" s="9" t="s">
        <v>15</v>
      </c>
      <c r="D99" s="7"/>
      <c r="E99" s="10" t="s">
        <v>16</v>
      </c>
      <c r="F99" s="10" t="s">
        <v>107</v>
      </c>
      <c r="G99" s="10"/>
      <c r="H99" s="13">
        <f>(H95+H97)*F99</f>
        <v>484.5685950000001</v>
      </c>
      <c r="I99" s="11"/>
      <c r="J99" s="11"/>
      <c r="K99" s="13">
        <f>(K95+K97)*F99</f>
        <v>2364.6947436</v>
      </c>
    </row>
    <row r="100" spans="1:11" s="12" customFormat="1" ht="12.75">
      <c r="A100" s="7"/>
      <c r="B100" s="8"/>
      <c r="C100" s="9" t="s">
        <v>18</v>
      </c>
      <c r="D100" s="7"/>
      <c r="E100" s="10" t="s">
        <v>16</v>
      </c>
      <c r="F100" s="10" t="s">
        <v>108</v>
      </c>
      <c r="G100" s="10"/>
      <c r="H100" s="13">
        <f>(H95+H97)*F100</f>
        <v>243.58690125000004</v>
      </c>
      <c r="I100" s="11"/>
      <c r="J100" s="11"/>
      <c r="K100" s="13">
        <f>(K95+K97)*F100</f>
        <v>1188.7040781</v>
      </c>
    </row>
    <row r="101" spans="1:11" s="12" customFormat="1" ht="12.75">
      <c r="A101" s="7"/>
      <c r="B101" s="8"/>
      <c r="C101" s="14" t="s">
        <v>20</v>
      </c>
      <c r="D101" s="7"/>
      <c r="E101" s="10"/>
      <c r="F101" s="10"/>
      <c r="G101" s="10"/>
      <c r="H101" s="16">
        <f>H95+H96+H98+H99+H100</f>
        <v>2956.3324962500005</v>
      </c>
      <c r="I101" s="15"/>
      <c r="J101" s="15"/>
      <c r="K101" s="16">
        <f>K95+K96+K98+K99+K100</f>
        <v>10225.4056317</v>
      </c>
    </row>
    <row r="102" spans="1:11" s="19" customFormat="1" ht="25.5">
      <c r="A102" s="1">
        <v>10</v>
      </c>
      <c r="B102" s="8" t="s">
        <v>109</v>
      </c>
      <c r="C102" s="9" t="s">
        <v>110</v>
      </c>
      <c r="D102" s="1" t="s">
        <v>43</v>
      </c>
      <c r="E102" s="4" t="s">
        <v>94</v>
      </c>
      <c r="F102" s="4"/>
      <c r="G102" s="4"/>
      <c r="H102" s="5"/>
      <c r="I102" s="4"/>
      <c r="J102" s="17"/>
      <c r="K102" s="5"/>
    </row>
    <row r="103" spans="1:11" s="19" customFormat="1" ht="12.75">
      <c r="A103" s="1"/>
      <c r="B103" s="8"/>
      <c r="C103" s="9" t="s">
        <v>5</v>
      </c>
      <c r="D103" s="1"/>
      <c r="E103" s="4"/>
      <c r="F103" s="4" t="s">
        <v>111</v>
      </c>
      <c r="G103" s="10" t="s">
        <v>7</v>
      </c>
      <c r="H103" s="5">
        <f>G103*F103*E102</f>
        <v>3395.277</v>
      </c>
      <c r="I103" s="4" t="s">
        <v>103</v>
      </c>
      <c r="J103" s="17">
        <v>4.54</v>
      </c>
      <c r="K103" s="5">
        <f>J103*H103</f>
        <v>15414.55758</v>
      </c>
    </row>
    <row r="104" spans="1:11" s="19" customFormat="1" ht="12.75">
      <c r="A104" s="1"/>
      <c r="B104" s="8"/>
      <c r="C104" s="9" t="s">
        <v>9</v>
      </c>
      <c r="D104" s="1"/>
      <c r="E104" s="4"/>
      <c r="F104" s="4" t="s">
        <v>112</v>
      </c>
      <c r="G104" s="10" t="s">
        <v>7</v>
      </c>
      <c r="H104" s="5">
        <f>G104*F104*E102</f>
        <v>434.889</v>
      </c>
      <c r="I104" s="4"/>
      <c r="J104" s="17">
        <v>5.26</v>
      </c>
      <c r="K104" s="5">
        <f>J104*H104</f>
        <v>2287.51614</v>
      </c>
    </row>
    <row r="105" spans="1:11" s="19" customFormat="1" ht="12.75">
      <c r="A105" s="1"/>
      <c r="B105" s="8"/>
      <c r="C105" s="9" t="s">
        <v>11</v>
      </c>
      <c r="D105" s="1"/>
      <c r="E105" s="4"/>
      <c r="F105" s="4" t="s">
        <v>113</v>
      </c>
      <c r="G105" s="10" t="s">
        <v>7</v>
      </c>
      <c r="H105" s="5">
        <f>G105*F105*E102</f>
        <v>287.14500000000004</v>
      </c>
      <c r="I105" s="4"/>
      <c r="J105" s="17">
        <v>4.54</v>
      </c>
      <c r="K105" s="5">
        <f>J105*H105</f>
        <v>1303.6383</v>
      </c>
    </row>
    <row r="106" spans="1:11" s="19" customFormat="1" ht="12.75">
      <c r="A106" s="1"/>
      <c r="B106" s="8"/>
      <c r="C106" s="9" t="s">
        <v>13</v>
      </c>
      <c r="D106" s="1"/>
      <c r="E106" s="4"/>
      <c r="F106" s="4" t="s">
        <v>114</v>
      </c>
      <c r="G106" s="4"/>
      <c r="H106" s="5">
        <f>F106*E102</f>
        <v>3009.231</v>
      </c>
      <c r="I106" s="4"/>
      <c r="J106" s="17">
        <v>2.4</v>
      </c>
      <c r="K106" s="5">
        <f>J106*H106</f>
        <v>7222.1544</v>
      </c>
    </row>
    <row r="107" spans="1:11" s="19" customFormat="1" ht="12.75">
      <c r="A107" s="1"/>
      <c r="B107" s="8"/>
      <c r="C107" s="9" t="s">
        <v>15</v>
      </c>
      <c r="D107" s="1"/>
      <c r="E107" s="4" t="s">
        <v>16</v>
      </c>
      <c r="F107" s="4" t="s">
        <v>115</v>
      </c>
      <c r="G107" s="4"/>
      <c r="H107" s="5">
        <f>(H103+H105)*F107</f>
        <v>3479.88879</v>
      </c>
      <c r="I107" s="17"/>
      <c r="J107" s="17"/>
      <c r="K107" s="18">
        <f>(K103+K105)*F107</f>
        <v>15798.695106599998</v>
      </c>
    </row>
    <row r="108" spans="1:11" s="19" customFormat="1" ht="12.75">
      <c r="A108" s="1"/>
      <c r="B108" s="8"/>
      <c r="C108" s="9" t="s">
        <v>18</v>
      </c>
      <c r="D108" s="1"/>
      <c r="E108" s="4" t="s">
        <v>16</v>
      </c>
      <c r="F108" s="4" t="s">
        <v>108</v>
      </c>
      <c r="G108" s="4"/>
      <c r="H108" s="5">
        <f>(H103+H105)*F108</f>
        <v>1721.532285</v>
      </c>
      <c r="I108" s="17"/>
      <c r="J108" s="17"/>
      <c r="K108" s="18">
        <f>(K103+K105)*F108</f>
        <v>7815.7565739</v>
      </c>
    </row>
    <row r="109" spans="1:11" s="19" customFormat="1" ht="12.75">
      <c r="A109" s="1"/>
      <c r="B109" s="8"/>
      <c r="C109" s="14" t="s">
        <v>20</v>
      </c>
      <c r="D109" s="1"/>
      <c r="E109" s="4"/>
      <c r="F109" s="4"/>
      <c r="G109" s="4"/>
      <c r="H109" s="20">
        <f>H103+H104+H106+H107+H108</f>
        <v>12040.818075000001</v>
      </c>
      <c r="I109" s="21"/>
      <c r="J109" s="21"/>
      <c r="K109" s="20">
        <f>K103+K104+K106+K107+K108</f>
        <v>48538.679800499995</v>
      </c>
    </row>
    <row r="110" spans="1:11" s="12" customFormat="1" ht="12.75">
      <c r="A110" s="7"/>
      <c r="B110" s="8"/>
      <c r="C110" s="14" t="s">
        <v>37</v>
      </c>
      <c r="D110" s="7"/>
      <c r="E110" s="10"/>
      <c r="F110" s="10"/>
      <c r="G110" s="10"/>
      <c r="H110" s="16">
        <f>H109+H101+H93+H85+H77+H69+H61+H53+H45+H37</f>
        <v>42886.03152743001</v>
      </c>
      <c r="I110" s="15"/>
      <c r="J110" s="15"/>
      <c r="K110" s="16">
        <f>K109+K101+K93+K85+K77+K69+K61+K53+K45+K37</f>
        <v>158138.71576817517</v>
      </c>
    </row>
    <row r="111" spans="1:11" s="12" customFormat="1" ht="12.75">
      <c r="A111" s="7"/>
      <c r="B111" s="8"/>
      <c r="C111" s="3" t="s">
        <v>116</v>
      </c>
      <c r="D111" s="7"/>
      <c r="E111" s="10"/>
      <c r="F111" s="10"/>
      <c r="G111" s="10"/>
      <c r="H111" s="16"/>
      <c r="I111" s="15"/>
      <c r="J111" s="15"/>
      <c r="K111" s="16"/>
    </row>
    <row r="112" spans="1:11" s="12" customFormat="1" ht="25.5">
      <c r="A112" s="7">
        <v>11</v>
      </c>
      <c r="B112" s="8" t="s">
        <v>117</v>
      </c>
      <c r="C112" s="9" t="s">
        <v>118</v>
      </c>
      <c r="D112" s="7" t="s">
        <v>43</v>
      </c>
      <c r="E112" s="10" t="s">
        <v>119</v>
      </c>
      <c r="F112" s="10"/>
      <c r="G112" s="10"/>
      <c r="H112" s="13"/>
      <c r="I112" s="10"/>
      <c r="J112" s="11"/>
      <c r="K112" s="13"/>
    </row>
    <row r="113" spans="1:11" s="12" customFormat="1" ht="12.75">
      <c r="A113" s="7"/>
      <c r="B113" s="8"/>
      <c r="C113" s="9" t="s">
        <v>5</v>
      </c>
      <c r="D113" s="7"/>
      <c r="E113" s="10"/>
      <c r="F113" s="10" t="s">
        <v>120</v>
      </c>
      <c r="G113" s="10" t="s">
        <v>7</v>
      </c>
      <c r="H113" s="13">
        <f>G113*F113*E112</f>
        <v>57.49980000000001</v>
      </c>
      <c r="I113" s="10" t="s">
        <v>121</v>
      </c>
      <c r="J113" s="11">
        <v>4.88</v>
      </c>
      <c r="K113" s="13">
        <f>J113*H113</f>
        <v>280.59902400000004</v>
      </c>
    </row>
    <row r="114" spans="1:11" s="12" customFormat="1" ht="12.75">
      <c r="A114" s="7"/>
      <c r="B114" s="8"/>
      <c r="C114" s="9" t="s">
        <v>9</v>
      </c>
      <c r="D114" s="7"/>
      <c r="E114" s="10"/>
      <c r="F114" s="10" t="s">
        <v>122</v>
      </c>
      <c r="G114" s="10" t="s">
        <v>7</v>
      </c>
      <c r="H114" s="13">
        <f>G114*F114*E112</f>
        <v>73.6134</v>
      </c>
      <c r="I114" s="10"/>
      <c r="J114" s="11">
        <v>4.16</v>
      </c>
      <c r="K114" s="13">
        <f>J114*H114</f>
        <v>306.231744</v>
      </c>
    </row>
    <row r="115" spans="1:11" s="12" customFormat="1" ht="12.75">
      <c r="A115" s="7"/>
      <c r="B115" s="8"/>
      <c r="C115" s="9" t="s">
        <v>11</v>
      </c>
      <c r="D115" s="7"/>
      <c r="E115" s="10"/>
      <c r="F115" s="10" t="s">
        <v>123</v>
      </c>
      <c r="G115" s="10" t="s">
        <v>7</v>
      </c>
      <c r="H115" s="13">
        <f>G115*F115*E112</f>
        <v>9.1938</v>
      </c>
      <c r="I115" s="10"/>
      <c r="J115" s="11">
        <v>4.88</v>
      </c>
      <c r="K115" s="13">
        <f>J115*H115</f>
        <v>44.865744</v>
      </c>
    </row>
    <row r="116" spans="1:11" s="12" customFormat="1" ht="12.75">
      <c r="A116" s="7"/>
      <c r="B116" s="8"/>
      <c r="C116" s="9" t="s">
        <v>13</v>
      </c>
      <c r="D116" s="7"/>
      <c r="E116" s="10"/>
      <c r="F116" s="10" t="s">
        <v>124</v>
      </c>
      <c r="G116" s="10"/>
      <c r="H116" s="13">
        <f>F116*E112</f>
        <v>1097.7116</v>
      </c>
      <c r="I116" s="10"/>
      <c r="J116" s="11">
        <v>3.42</v>
      </c>
      <c r="K116" s="13">
        <f>J116*H116</f>
        <v>3754.1736720000004</v>
      </c>
    </row>
    <row r="117" spans="1:11" s="12" customFormat="1" ht="12.75">
      <c r="A117" s="7"/>
      <c r="B117" s="8"/>
      <c r="C117" s="9" t="s">
        <v>15</v>
      </c>
      <c r="D117" s="7"/>
      <c r="E117" s="10" t="s">
        <v>16</v>
      </c>
      <c r="F117" s="10" t="s">
        <v>125</v>
      </c>
      <c r="G117" s="10"/>
      <c r="H117" s="13">
        <f>(H113+H115)*F117</f>
        <v>69.361344</v>
      </c>
      <c r="I117" s="11"/>
      <c r="J117" s="11"/>
      <c r="K117" s="13">
        <f>(K113+K115)*F117</f>
        <v>338.48335872000007</v>
      </c>
    </row>
    <row r="118" spans="1:11" s="12" customFormat="1" ht="12.75">
      <c r="A118" s="7"/>
      <c r="B118" s="8"/>
      <c r="C118" s="9" t="s">
        <v>18</v>
      </c>
      <c r="D118" s="7"/>
      <c r="E118" s="10" t="s">
        <v>16</v>
      </c>
      <c r="F118" s="10" t="s">
        <v>126</v>
      </c>
      <c r="G118" s="10"/>
      <c r="H118" s="13">
        <f>(H113+H115)*F118</f>
        <v>35.7144228</v>
      </c>
      <c r="I118" s="11"/>
      <c r="J118" s="11"/>
      <c r="K118" s="13">
        <f>(K113+K115)*F118</f>
        <v>174.28638326400002</v>
      </c>
    </row>
    <row r="119" spans="1:11" s="12" customFormat="1" ht="12.75">
      <c r="A119" s="7"/>
      <c r="B119" s="8"/>
      <c r="C119" s="14" t="s">
        <v>20</v>
      </c>
      <c r="D119" s="7"/>
      <c r="E119" s="10"/>
      <c r="F119" s="10"/>
      <c r="G119" s="10"/>
      <c r="H119" s="16">
        <f>H113+H114+H117+H118+H116</f>
        <v>1333.9005668</v>
      </c>
      <c r="I119" s="10"/>
      <c r="J119" s="11"/>
      <c r="K119" s="16">
        <f>K113+K114+K117+K118+K116</f>
        <v>4853.774181984</v>
      </c>
    </row>
    <row r="120" spans="1:11" s="12" customFormat="1" ht="12.75">
      <c r="A120" s="7">
        <v>12</v>
      </c>
      <c r="B120" s="8" t="s">
        <v>127</v>
      </c>
      <c r="C120" s="9" t="s">
        <v>128</v>
      </c>
      <c r="D120" s="7" t="s">
        <v>129</v>
      </c>
      <c r="E120" s="10" t="s">
        <v>4</v>
      </c>
      <c r="F120" s="10"/>
      <c r="G120" s="10"/>
      <c r="H120" s="16"/>
      <c r="I120" s="10"/>
      <c r="J120" s="15"/>
      <c r="K120" s="16"/>
    </row>
    <row r="121" spans="1:11" s="12" customFormat="1" ht="12.75">
      <c r="A121" s="7"/>
      <c r="B121" s="8"/>
      <c r="C121" s="9" t="s">
        <v>13</v>
      </c>
      <c r="D121" s="7"/>
      <c r="E121" s="10"/>
      <c r="F121" s="10" t="s">
        <v>130</v>
      </c>
      <c r="G121" s="10"/>
      <c r="H121" s="16">
        <f>F121*E120</f>
        <v>189.36</v>
      </c>
      <c r="I121" s="10" t="s">
        <v>121</v>
      </c>
      <c r="J121" s="11">
        <v>3.42</v>
      </c>
      <c r="K121" s="16">
        <f>J121*H121</f>
        <v>647.6112</v>
      </c>
    </row>
    <row r="122" spans="1:11" s="12" customFormat="1" ht="38.25">
      <c r="A122" s="7">
        <v>13</v>
      </c>
      <c r="B122" s="8" t="s">
        <v>131</v>
      </c>
      <c r="C122" s="9" t="s">
        <v>132</v>
      </c>
      <c r="D122" s="7" t="s">
        <v>43</v>
      </c>
      <c r="E122" s="10" t="s">
        <v>133</v>
      </c>
      <c r="F122" s="10"/>
      <c r="G122" s="10"/>
      <c r="H122" s="13"/>
      <c r="I122" s="10"/>
      <c r="J122" s="11"/>
      <c r="K122" s="13"/>
    </row>
    <row r="123" spans="1:11" s="12" customFormat="1" ht="12.75">
      <c r="A123" s="7"/>
      <c r="B123" s="8"/>
      <c r="C123" s="9" t="s">
        <v>5</v>
      </c>
      <c r="D123" s="7"/>
      <c r="E123" s="10"/>
      <c r="F123" s="10" t="s">
        <v>134</v>
      </c>
      <c r="G123" s="10" t="s">
        <v>7</v>
      </c>
      <c r="H123" s="13">
        <f>G123*F123*E122</f>
        <v>31.911975</v>
      </c>
      <c r="I123" s="10" t="s">
        <v>121</v>
      </c>
      <c r="J123" s="11">
        <v>4.88</v>
      </c>
      <c r="K123" s="13">
        <f>J123*H123</f>
        <v>155.730438</v>
      </c>
    </row>
    <row r="124" spans="1:11" s="12" customFormat="1" ht="12.75">
      <c r="A124" s="7"/>
      <c r="B124" s="8"/>
      <c r="C124" s="9" t="s">
        <v>9</v>
      </c>
      <c r="D124" s="7"/>
      <c r="E124" s="10"/>
      <c r="F124" s="10" t="s">
        <v>135</v>
      </c>
      <c r="G124" s="10" t="s">
        <v>7</v>
      </c>
      <c r="H124" s="13">
        <f>G124*F124*E122</f>
        <v>28.118475</v>
      </c>
      <c r="I124" s="10"/>
      <c r="J124" s="11">
        <v>4.16</v>
      </c>
      <c r="K124" s="13">
        <f>J124*H124</f>
        <v>116.97285600000001</v>
      </c>
    </row>
    <row r="125" spans="1:11" s="12" customFormat="1" ht="12.75">
      <c r="A125" s="7"/>
      <c r="B125" s="8"/>
      <c r="C125" s="9" t="s">
        <v>11</v>
      </c>
      <c r="D125" s="7"/>
      <c r="E125" s="10"/>
      <c r="F125" s="10" t="s">
        <v>136</v>
      </c>
      <c r="G125" s="10" t="s">
        <v>7</v>
      </c>
      <c r="H125" s="13">
        <f>G125*F125*E122</f>
        <v>3.5356499999999995</v>
      </c>
      <c r="I125" s="10"/>
      <c r="J125" s="11">
        <v>4.88</v>
      </c>
      <c r="K125" s="13">
        <f>J125*H125</f>
        <v>17.253971999999997</v>
      </c>
    </row>
    <row r="126" spans="1:11" s="12" customFormat="1" ht="12.75">
      <c r="A126" s="7"/>
      <c r="B126" s="8"/>
      <c r="C126" s="9" t="s">
        <v>13</v>
      </c>
      <c r="D126" s="7"/>
      <c r="E126" s="10"/>
      <c r="F126" s="10" t="s">
        <v>137</v>
      </c>
      <c r="G126" s="10"/>
      <c r="H126" s="13">
        <f>F126*E122</f>
        <v>731.42625</v>
      </c>
      <c r="I126" s="10"/>
      <c r="J126" s="11">
        <v>3.42</v>
      </c>
      <c r="K126" s="13">
        <f>J126*H126</f>
        <v>2501.477775</v>
      </c>
    </row>
    <row r="127" spans="1:11" s="12" customFormat="1" ht="12.75">
      <c r="A127" s="7"/>
      <c r="B127" s="8"/>
      <c r="C127" s="9" t="s">
        <v>15</v>
      </c>
      <c r="D127" s="7"/>
      <c r="E127" s="10" t="s">
        <v>16</v>
      </c>
      <c r="F127" s="10" t="s">
        <v>125</v>
      </c>
      <c r="G127" s="10"/>
      <c r="H127" s="13">
        <f>(H123+H125)*F127</f>
        <v>36.86553000000001</v>
      </c>
      <c r="I127" s="11"/>
      <c r="J127" s="11"/>
      <c r="K127" s="13">
        <f>(K123+K125)*F127</f>
        <v>179.9037864</v>
      </c>
    </row>
    <row r="128" spans="1:11" s="12" customFormat="1" ht="12.75">
      <c r="A128" s="7"/>
      <c r="B128" s="8"/>
      <c r="C128" s="9" t="s">
        <v>18</v>
      </c>
      <c r="D128" s="7"/>
      <c r="E128" s="10" t="s">
        <v>16</v>
      </c>
      <c r="F128" s="10" t="s">
        <v>126</v>
      </c>
      <c r="G128" s="10"/>
      <c r="H128" s="13">
        <f>(H123+H125)*F128</f>
        <v>18.9822031875</v>
      </c>
      <c r="I128" s="11"/>
      <c r="J128" s="11"/>
      <c r="K128" s="13">
        <f>(K123+K125)*F128</f>
        <v>92.633151555</v>
      </c>
    </row>
    <row r="129" spans="1:11" s="12" customFormat="1" ht="12.75">
      <c r="A129" s="7"/>
      <c r="B129" s="8"/>
      <c r="C129" s="14" t="s">
        <v>20</v>
      </c>
      <c r="D129" s="7"/>
      <c r="E129" s="10"/>
      <c r="F129" s="10"/>
      <c r="G129" s="10"/>
      <c r="H129" s="16">
        <f>H123+H124+H127+H128+H126</f>
        <v>847.3044331875</v>
      </c>
      <c r="I129" s="10"/>
      <c r="J129" s="11"/>
      <c r="K129" s="16">
        <f>K123+K124+K127+K128+K126</f>
        <v>3046.718006955</v>
      </c>
    </row>
    <row r="130" spans="1:11" s="12" customFormat="1" ht="25.5">
      <c r="A130" s="7">
        <v>14</v>
      </c>
      <c r="B130" s="8" t="s">
        <v>117</v>
      </c>
      <c r="C130" s="9" t="s">
        <v>138</v>
      </c>
      <c r="D130" s="7" t="s">
        <v>43</v>
      </c>
      <c r="E130" s="10" t="s">
        <v>139</v>
      </c>
      <c r="F130" s="10"/>
      <c r="G130" s="10"/>
      <c r="H130" s="13"/>
      <c r="I130" s="10"/>
      <c r="J130" s="11"/>
      <c r="K130" s="13"/>
    </row>
    <row r="131" spans="1:11" s="12" customFormat="1" ht="12.75">
      <c r="A131" s="7"/>
      <c r="B131" s="8"/>
      <c r="C131" s="9" t="s">
        <v>5</v>
      </c>
      <c r="D131" s="7"/>
      <c r="E131" s="10"/>
      <c r="F131" s="10" t="s">
        <v>120</v>
      </c>
      <c r="G131" s="10" t="s">
        <v>7</v>
      </c>
      <c r="H131" s="13">
        <f>G131*F131*E130</f>
        <v>86.2497</v>
      </c>
      <c r="I131" s="10" t="s">
        <v>121</v>
      </c>
      <c r="J131" s="11">
        <v>4.88</v>
      </c>
      <c r="K131" s="13">
        <f>J131*H131</f>
        <v>420.89853600000004</v>
      </c>
    </row>
    <row r="132" spans="1:11" s="12" customFormat="1" ht="12.75">
      <c r="A132" s="7"/>
      <c r="B132" s="8"/>
      <c r="C132" s="9" t="s">
        <v>9</v>
      </c>
      <c r="D132" s="7"/>
      <c r="E132" s="10"/>
      <c r="F132" s="10" t="s">
        <v>122</v>
      </c>
      <c r="G132" s="10" t="s">
        <v>7</v>
      </c>
      <c r="H132" s="13">
        <f>G132*F132*E130</f>
        <v>110.4201</v>
      </c>
      <c r="I132" s="10"/>
      <c r="J132" s="11">
        <v>3.97</v>
      </c>
      <c r="K132" s="13">
        <f>J132*H132</f>
        <v>438.36779700000005</v>
      </c>
    </row>
    <row r="133" spans="1:11" s="12" customFormat="1" ht="12.75">
      <c r="A133" s="7"/>
      <c r="B133" s="8"/>
      <c r="C133" s="9" t="s">
        <v>11</v>
      </c>
      <c r="D133" s="7"/>
      <c r="E133" s="10"/>
      <c r="F133" s="10" t="s">
        <v>123</v>
      </c>
      <c r="G133" s="10" t="s">
        <v>7</v>
      </c>
      <c r="H133" s="13">
        <f>G133*F133*E130</f>
        <v>13.790699999999998</v>
      </c>
      <c r="I133" s="10"/>
      <c r="J133" s="11">
        <v>4.88</v>
      </c>
      <c r="K133" s="13">
        <f>J133*H133</f>
        <v>67.29861599999998</v>
      </c>
    </row>
    <row r="134" spans="1:11" s="12" customFormat="1" ht="12.75">
      <c r="A134" s="7"/>
      <c r="B134" s="8"/>
      <c r="C134" s="9" t="s">
        <v>13</v>
      </c>
      <c r="D134" s="7"/>
      <c r="E134" s="10"/>
      <c r="F134" s="10" t="s">
        <v>12</v>
      </c>
      <c r="G134" s="10"/>
      <c r="H134" s="13">
        <f>F134*E130</f>
        <v>0</v>
      </c>
      <c r="I134" s="10"/>
      <c r="J134" s="11">
        <v>3.42</v>
      </c>
      <c r="K134" s="13">
        <f>J134*H134</f>
        <v>0</v>
      </c>
    </row>
    <row r="135" spans="1:11" s="12" customFormat="1" ht="12.75">
      <c r="A135" s="7"/>
      <c r="B135" s="8"/>
      <c r="C135" s="9" t="s">
        <v>15</v>
      </c>
      <c r="D135" s="7"/>
      <c r="E135" s="10" t="s">
        <v>16</v>
      </c>
      <c r="F135" s="10" t="s">
        <v>125</v>
      </c>
      <c r="G135" s="10"/>
      <c r="H135" s="13">
        <f>(H131+H133)*F135</f>
        <v>104.042016</v>
      </c>
      <c r="I135" s="11"/>
      <c r="J135" s="11"/>
      <c r="K135" s="13">
        <f>(K131+K133)*F135</f>
        <v>507.72503808000005</v>
      </c>
    </row>
    <row r="136" spans="1:11" s="12" customFormat="1" ht="12.75">
      <c r="A136" s="7"/>
      <c r="B136" s="8"/>
      <c r="C136" s="9" t="s">
        <v>18</v>
      </c>
      <c r="D136" s="7"/>
      <c r="E136" s="10" t="s">
        <v>16</v>
      </c>
      <c r="F136" s="10" t="s">
        <v>126</v>
      </c>
      <c r="G136" s="10"/>
      <c r="H136" s="13">
        <f>(H131+H133)*F136</f>
        <v>53.5716342</v>
      </c>
      <c r="I136" s="11"/>
      <c r="J136" s="11"/>
      <c r="K136" s="13">
        <f>(K131+K133)*F136</f>
        <v>261.429574896</v>
      </c>
    </row>
    <row r="137" spans="1:11" s="12" customFormat="1" ht="12.75">
      <c r="A137" s="7"/>
      <c r="B137" s="8"/>
      <c r="C137" s="14" t="s">
        <v>20</v>
      </c>
      <c r="D137" s="7"/>
      <c r="E137" s="10"/>
      <c r="F137" s="10"/>
      <c r="G137" s="10"/>
      <c r="H137" s="16">
        <f>H131+H132+H134+H135+H136</f>
        <v>354.2834502</v>
      </c>
      <c r="I137" s="15"/>
      <c r="J137" s="15"/>
      <c r="K137" s="16">
        <f>K131+K132+K134+K135+K136</f>
        <v>1628.4209459760002</v>
      </c>
    </row>
    <row r="138" spans="1:11" s="12" customFormat="1" ht="12.75">
      <c r="A138" s="7">
        <v>15</v>
      </c>
      <c r="B138" s="8" t="s">
        <v>140</v>
      </c>
      <c r="C138" s="9" t="s">
        <v>141</v>
      </c>
      <c r="D138" s="7" t="s">
        <v>142</v>
      </c>
      <c r="E138" s="10" t="s">
        <v>143</v>
      </c>
      <c r="F138" s="10"/>
      <c r="G138" s="10"/>
      <c r="H138" s="16"/>
      <c r="I138" s="10"/>
      <c r="J138" s="15"/>
      <c r="K138" s="16"/>
    </row>
    <row r="139" spans="1:11" s="12" customFormat="1" ht="12.75">
      <c r="A139" s="7"/>
      <c r="B139" s="8"/>
      <c r="C139" s="9" t="s">
        <v>13</v>
      </c>
      <c r="D139" s="7"/>
      <c r="E139" s="10"/>
      <c r="F139" s="10" t="s">
        <v>144</v>
      </c>
      <c r="G139" s="10"/>
      <c r="H139" s="16">
        <f>F139*E138</f>
        <v>19600.23</v>
      </c>
      <c r="I139" s="10" t="s">
        <v>121</v>
      </c>
      <c r="J139" s="11">
        <v>3.42</v>
      </c>
      <c r="K139" s="16">
        <f>J139*H139</f>
        <v>67032.78659999999</v>
      </c>
    </row>
    <row r="140" spans="1:11" s="19" customFormat="1" ht="12.75">
      <c r="A140" s="1">
        <v>16</v>
      </c>
      <c r="B140" s="8" t="s">
        <v>145</v>
      </c>
      <c r="C140" s="9" t="s">
        <v>146</v>
      </c>
      <c r="D140" s="1" t="s">
        <v>32</v>
      </c>
      <c r="E140" s="4" t="s">
        <v>147</v>
      </c>
      <c r="F140" s="4"/>
      <c r="G140" s="4"/>
      <c r="H140" s="5"/>
      <c r="I140" s="4"/>
      <c r="J140" s="17"/>
      <c r="K140" s="5"/>
    </row>
    <row r="141" spans="1:11" s="19" customFormat="1" ht="12.75">
      <c r="A141" s="1"/>
      <c r="B141" s="8"/>
      <c r="C141" s="9" t="s">
        <v>5</v>
      </c>
      <c r="D141" s="1"/>
      <c r="E141" s="4"/>
      <c r="F141" s="4" t="s">
        <v>148</v>
      </c>
      <c r="G141" s="10" t="s">
        <v>7</v>
      </c>
      <c r="H141" s="5">
        <f>F141*E140*G141</f>
        <v>28.098</v>
      </c>
      <c r="I141" s="4" t="s">
        <v>149</v>
      </c>
      <c r="J141" s="17">
        <v>4.88</v>
      </c>
      <c r="K141" s="5">
        <f>J141*H141</f>
        <v>137.11824</v>
      </c>
    </row>
    <row r="142" spans="1:11" s="19" customFormat="1" ht="12.75">
      <c r="A142" s="1"/>
      <c r="B142" s="8"/>
      <c r="C142" s="9" t="s">
        <v>9</v>
      </c>
      <c r="D142" s="1"/>
      <c r="E142" s="4"/>
      <c r="F142" s="4" t="s">
        <v>12</v>
      </c>
      <c r="G142" s="10" t="s">
        <v>7</v>
      </c>
      <c r="H142" s="5">
        <f>F142*E140</f>
        <v>0</v>
      </c>
      <c r="I142" s="4"/>
      <c r="J142" s="17">
        <v>0</v>
      </c>
      <c r="K142" s="5">
        <f>J142*H142</f>
        <v>0</v>
      </c>
    </row>
    <row r="143" spans="1:11" s="19" customFormat="1" ht="12.75">
      <c r="A143" s="1"/>
      <c r="B143" s="8"/>
      <c r="C143" s="9" t="s">
        <v>11</v>
      </c>
      <c r="D143" s="1"/>
      <c r="E143" s="4"/>
      <c r="F143" s="4" t="s">
        <v>12</v>
      </c>
      <c r="G143" s="10" t="s">
        <v>7</v>
      </c>
      <c r="H143" s="5">
        <f>F143*E140</f>
        <v>0</v>
      </c>
      <c r="I143" s="4"/>
      <c r="J143" s="17">
        <v>4.88</v>
      </c>
      <c r="K143" s="5">
        <f>J143*H143</f>
        <v>0</v>
      </c>
    </row>
    <row r="144" spans="1:11" s="19" customFormat="1" ht="12.75">
      <c r="A144" s="1"/>
      <c r="B144" s="8"/>
      <c r="C144" s="9" t="s">
        <v>13</v>
      </c>
      <c r="D144" s="1"/>
      <c r="E144" s="4"/>
      <c r="F144" s="4" t="s">
        <v>150</v>
      </c>
      <c r="G144" s="4"/>
      <c r="H144" s="5">
        <f>F144*E140</f>
        <v>228.5916</v>
      </c>
      <c r="I144" s="4"/>
      <c r="J144" s="17">
        <v>2.22</v>
      </c>
      <c r="K144" s="5">
        <f>J144*H144</f>
        <v>507.47335200000003</v>
      </c>
    </row>
    <row r="145" spans="1:11" s="19" customFormat="1" ht="12.75">
      <c r="A145" s="1"/>
      <c r="B145" s="8"/>
      <c r="C145" s="9" t="s">
        <v>15</v>
      </c>
      <c r="D145" s="1"/>
      <c r="E145" s="10" t="s">
        <v>16</v>
      </c>
      <c r="F145" s="10" t="s">
        <v>151</v>
      </c>
      <c r="G145" s="10"/>
      <c r="H145" s="13">
        <f>(H141+H143)*F145</f>
        <v>21.6579384</v>
      </c>
      <c r="I145" s="11"/>
      <c r="J145" s="11"/>
      <c r="K145" s="13">
        <f>(K141+K143)*F145</f>
        <v>105.690739392</v>
      </c>
    </row>
    <row r="146" spans="1:11" s="19" customFormat="1" ht="12.75">
      <c r="A146" s="1"/>
      <c r="B146" s="8"/>
      <c r="C146" s="9" t="s">
        <v>18</v>
      </c>
      <c r="D146" s="1"/>
      <c r="E146" s="10" t="s">
        <v>16</v>
      </c>
      <c r="F146" s="10" t="s">
        <v>152</v>
      </c>
      <c r="G146" s="10"/>
      <c r="H146" s="13">
        <f>(H141+H143)*F146</f>
        <v>17.420759999999998</v>
      </c>
      <c r="I146" s="11"/>
      <c r="J146" s="11"/>
      <c r="K146" s="13">
        <f>(K141+K143)*F146</f>
        <v>85.01330879999999</v>
      </c>
    </row>
    <row r="147" spans="1:11" s="19" customFormat="1" ht="12.75">
      <c r="A147" s="1"/>
      <c r="B147" s="8"/>
      <c r="C147" s="14" t="s">
        <v>20</v>
      </c>
      <c r="D147" s="1"/>
      <c r="E147" s="4"/>
      <c r="F147" s="4"/>
      <c r="G147" s="4"/>
      <c r="H147" s="20">
        <f>H141+H142+H144+H145+H146</f>
        <v>295.76829839999994</v>
      </c>
      <c r="I147" s="21"/>
      <c r="J147" s="21"/>
      <c r="K147" s="20">
        <f>K141+K142+K144+K145+K146</f>
        <v>835.295640192</v>
      </c>
    </row>
    <row r="148" spans="1:11" s="12" customFormat="1" ht="12.75">
      <c r="A148" s="7"/>
      <c r="B148" s="8"/>
      <c r="C148" s="14" t="s">
        <v>37</v>
      </c>
      <c r="D148" s="7"/>
      <c r="E148" s="10"/>
      <c r="F148" s="10"/>
      <c r="G148" s="10"/>
      <c r="H148" s="16">
        <f>H147+H119+H121+H129+H137+H139</f>
        <v>22620.8467485875</v>
      </c>
      <c r="I148" s="15"/>
      <c r="J148" s="15"/>
      <c r="K148" s="16">
        <f>K147+K119+K121+K129+K137+K139</f>
        <v>78044.606575107</v>
      </c>
    </row>
    <row r="149" spans="1:11" s="12" customFormat="1" ht="12.75">
      <c r="A149" s="7"/>
      <c r="B149" s="8"/>
      <c r="C149" s="3" t="s">
        <v>153</v>
      </c>
      <c r="D149" s="7"/>
      <c r="E149" s="10"/>
      <c r="F149" s="10"/>
      <c r="G149" s="10"/>
      <c r="H149" s="16"/>
      <c r="I149" s="15"/>
      <c r="J149" s="15"/>
      <c r="K149" s="16"/>
    </row>
    <row r="150" spans="1:11" s="12" customFormat="1" ht="25.5">
      <c r="A150" s="7">
        <v>1</v>
      </c>
      <c r="B150" s="8" t="s">
        <v>154</v>
      </c>
      <c r="C150" s="9" t="s">
        <v>155</v>
      </c>
      <c r="D150" s="7" t="s">
        <v>156</v>
      </c>
      <c r="E150" s="10" t="s">
        <v>157</v>
      </c>
      <c r="F150" s="10"/>
      <c r="G150" s="10"/>
      <c r="H150" s="13"/>
      <c r="I150" s="10"/>
      <c r="J150" s="11"/>
      <c r="K150" s="23"/>
    </row>
    <row r="151" spans="1:11" s="12" customFormat="1" ht="12.75">
      <c r="A151" s="7"/>
      <c r="B151" s="8"/>
      <c r="C151" s="9" t="s">
        <v>5</v>
      </c>
      <c r="D151" s="7"/>
      <c r="E151" s="10"/>
      <c r="F151" s="10" t="s">
        <v>158</v>
      </c>
      <c r="G151" s="10" t="s">
        <v>7</v>
      </c>
      <c r="H151" s="11">
        <f>E150*F151*G152</f>
        <v>2497.248</v>
      </c>
      <c r="I151" s="10" t="s">
        <v>159</v>
      </c>
      <c r="J151" s="11">
        <v>4.54</v>
      </c>
      <c r="K151" s="23">
        <f>J151*H151</f>
        <v>11337.50592</v>
      </c>
    </row>
    <row r="152" spans="1:11" s="12" customFormat="1" ht="12.75">
      <c r="A152" s="7"/>
      <c r="B152" s="8"/>
      <c r="C152" s="9" t="s">
        <v>9</v>
      </c>
      <c r="D152" s="7"/>
      <c r="E152" s="10"/>
      <c r="F152" s="10" t="s">
        <v>160</v>
      </c>
      <c r="G152" s="10" t="s">
        <v>7</v>
      </c>
      <c r="H152" s="11">
        <f>G152*F152*E150</f>
        <v>3.6192</v>
      </c>
      <c r="I152" s="10"/>
      <c r="J152" s="11">
        <v>3.66</v>
      </c>
      <c r="K152" s="23">
        <f>J152*H152</f>
        <v>13.246272000000001</v>
      </c>
    </row>
    <row r="153" spans="1:11" s="12" customFormat="1" ht="12.75">
      <c r="A153" s="7"/>
      <c r="B153" s="8"/>
      <c r="C153" s="9" t="s">
        <v>11</v>
      </c>
      <c r="D153" s="7"/>
      <c r="E153" s="10"/>
      <c r="F153" s="10" t="s">
        <v>12</v>
      </c>
      <c r="G153" s="10" t="s">
        <v>7</v>
      </c>
      <c r="H153" s="11">
        <f>E150*F153*G153</f>
        <v>0</v>
      </c>
      <c r="I153" s="10"/>
      <c r="J153" s="11">
        <v>4.54</v>
      </c>
      <c r="K153" s="23">
        <f>J153*H153</f>
        <v>0</v>
      </c>
    </row>
    <row r="154" spans="1:11" s="12" customFormat="1" ht="12.75">
      <c r="A154" s="7"/>
      <c r="B154" s="8"/>
      <c r="C154" s="9" t="s">
        <v>13</v>
      </c>
      <c r="D154" s="7"/>
      <c r="E154" s="10"/>
      <c r="F154" s="10" t="s">
        <v>161</v>
      </c>
      <c r="G154" s="10"/>
      <c r="H154" s="11">
        <f>F154*E150</f>
        <v>666.7296000000001</v>
      </c>
      <c r="I154" s="10"/>
      <c r="J154" s="11">
        <v>1.83</v>
      </c>
      <c r="K154" s="23">
        <f>J154*H154</f>
        <v>1220.1151680000003</v>
      </c>
    </row>
    <row r="155" spans="1:11" s="12" customFormat="1" ht="12.75">
      <c r="A155" s="7"/>
      <c r="B155" s="8"/>
      <c r="C155" s="9" t="s">
        <v>15</v>
      </c>
      <c r="D155" s="7"/>
      <c r="E155" s="10" t="s">
        <v>16</v>
      </c>
      <c r="F155" s="10" t="s">
        <v>162</v>
      </c>
      <c r="G155" s="10"/>
      <c r="H155" s="13">
        <f>(H151+H153)*F155</f>
        <v>1872.9360000000001</v>
      </c>
      <c r="I155" s="11"/>
      <c r="J155" s="11"/>
      <c r="K155" s="13">
        <f>(K151+K153)*F155</f>
        <v>8503.12944</v>
      </c>
    </row>
    <row r="156" spans="1:11" s="12" customFormat="1" ht="12.75">
      <c r="A156" s="7"/>
      <c r="B156" s="8"/>
      <c r="C156" s="9" t="s">
        <v>18</v>
      </c>
      <c r="D156" s="7"/>
      <c r="E156" s="10" t="s">
        <v>16</v>
      </c>
      <c r="F156" s="10" t="s">
        <v>163</v>
      </c>
      <c r="G156" s="10"/>
      <c r="H156" s="13">
        <f>(H151+H153)*F156</f>
        <v>1123.7616</v>
      </c>
      <c r="I156" s="11"/>
      <c r="J156" s="11"/>
      <c r="K156" s="13">
        <f>(K151+K153)*F156</f>
        <v>5101.877664</v>
      </c>
    </row>
    <row r="157" spans="1:11" s="12" customFormat="1" ht="12.75">
      <c r="A157" s="7"/>
      <c r="B157" s="8"/>
      <c r="C157" s="14" t="s">
        <v>20</v>
      </c>
      <c r="D157" s="7"/>
      <c r="E157" s="10"/>
      <c r="F157" s="10"/>
      <c r="G157" s="10"/>
      <c r="H157" s="16">
        <f>H151+H152+H154+H155+H156</f>
        <v>6164.294400000001</v>
      </c>
      <c r="I157" s="15"/>
      <c r="J157" s="15"/>
      <c r="K157" s="24">
        <f>K151+K152+K154+K155+K156</f>
        <v>26175.874464</v>
      </c>
    </row>
    <row r="158" spans="1:11" s="12" customFormat="1" ht="12.75">
      <c r="A158" s="7">
        <v>2</v>
      </c>
      <c r="B158" s="8" t="s">
        <v>164</v>
      </c>
      <c r="C158" s="9" t="s">
        <v>165</v>
      </c>
      <c r="D158" s="7" t="s">
        <v>166</v>
      </c>
      <c r="E158" s="10" t="s">
        <v>167</v>
      </c>
      <c r="F158" s="10"/>
      <c r="G158" s="10"/>
      <c r="H158" s="11"/>
      <c r="I158" s="10"/>
      <c r="J158" s="11"/>
      <c r="K158" s="23"/>
    </row>
    <row r="159" spans="1:11" s="12" customFormat="1" ht="12.75">
      <c r="A159" s="7"/>
      <c r="B159" s="8"/>
      <c r="C159" s="9" t="s">
        <v>5</v>
      </c>
      <c r="D159" s="7"/>
      <c r="E159" s="10"/>
      <c r="F159" s="10" t="s">
        <v>168</v>
      </c>
      <c r="G159" s="10" t="s">
        <v>7</v>
      </c>
      <c r="H159" s="11">
        <f>G159*F159*E158</f>
        <v>1171.3806</v>
      </c>
      <c r="I159" s="10" t="s">
        <v>169</v>
      </c>
      <c r="J159" s="11">
        <v>4.54</v>
      </c>
      <c r="K159" s="23">
        <f>J159*H159</f>
        <v>5318.067924</v>
      </c>
    </row>
    <row r="160" spans="1:11" s="12" customFormat="1" ht="12.75">
      <c r="A160" s="7"/>
      <c r="B160" s="8"/>
      <c r="C160" s="9" t="s">
        <v>9</v>
      </c>
      <c r="D160" s="7"/>
      <c r="E160" s="10"/>
      <c r="F160" s="10" t="s">
        <v>170</v>
      </c>
      <c r="G160" s="10" t="s">
        <v>7</v>
      </c>
      <c r="H160" s="11">
        <f>G160*F160*E158</f>
        <v>1447.8690000000001</v>
      </c>
      <c r="I160" s="10"/>
      <c r="J160" s="11">
        <v>4.37</v>
      </c>
      <c r="K160" s="23">
        <f>J160*H160</f>
        <v>6327.187530000001</v>
      </c>
    </row>
    <row r="161" spans="1:11" s="12" customFormat="1" ht="12.75">
      <c r="A161" s="7"/>
      <c r="B161" s="8"/>
      <c r="C161" s="9" t="s">
        <v>11</v>
      </c>
      <c r="D161" s="7"/>
      <c r="E161" s="10"/>
      <c r="F161" s="10" t="s">
        <v>171</v>
      </c>
      <c r="G161" s="10" t="s">
        <v>7</v>
      </c>
      <c r="H161" s="11">
        <f>G161*F161*E158</f>
        <v>127.2606</v>
      </c>
      <c r="I161" s="10"/>
      <c r="J161" s="11">
        <v>4.54</v>
      </c>
      <c r="K161" s="23">
        <f>J161*H161</f>
        <v>577.763124</v>
      </c>
    </row>
    <row r="162" spans="1:11" s="12" customFormat="1" ht="12.75">
      <c r="A162" s="7"/>
      <c r="B162" s="8"/>
      <c r="C162" s="9" t="s">
        <v>13</v>
      </c>
      <c r="D162" s="7"/>
      <c r="E162" s="10"/>
      <c r="F162" s="10" t="s">
        <v>172</v>
      </c>
      <c r="G162" s="10"/>
      <c r="H162" s="11">
        <f>F162*E158</f>
        <v>631.9863999999999</v>
      </c>
      <c r="I162" s="10"/>
      <c r="J162" s="11">
        <v>2.54</v>
      </c>
      <c r="K162" s="23">
        <f>J162*H162</f>
        <v>1605.2454559999996</v>
      </c>
    </row>
    <row r="163" spans="1:11" s="12" customFormat="1" ht="12.75">
      <c r="A163" s="7"/>
      <c r="B163" s="8"/>
      <c r="C163" s="9" t="s">
        <v>15</v>
      </c>
      <c r="D163" s="7"/>
      <c r="E163" s="10" t="s">
        <v>16</v>
      </c>
      <c r="F163" s="10" t="s">
        <v>60</v>
      </c>
      <c r="G163" s="10"/>
      <c r="H163" s="13">
        <f>(H159+H161)*F163</f>
        <v>1402.532496</v>
      </c>
      <c r="I163" s="11"/>
      <c r="J163" s="11"/>
      <c r="K163" s="13">
        <f>(K159+K161)*F163</f>
        <v>6367.49753184</v>
      </c>
    </row>
    <row r="164" spans="1:11" s="12" customFormat="1" ht="12.75">
      <c r="A164" s="7"/>
      <c r="B164" s="8"/>
      <c r="C164" s="9" t="s">
        <v>18</v>
      </c>
      <c r="D164" s="7"/>
      <c r="E164" s="10" t="s">
        <v>16</v>
      </c>
      <c r="F164" s="10" t="s">
        <v>71</v>
      </c>
      <c r="G164" s="10"/>
      <c r="H164" s="13">
        <f>(H159+H161)*F164</f>
        <v>849.9606653999999</v>
      </c>
      <c r="I164" s="11"/>
      <c r="J164" s="11"/>
      <c r="K164" s="13">
        <f>(K159+K161)*F164</f>
        <v>3858.8214209159996</v>
      </c>
    </row>
    <row r="165" spans="1:11" s="12" customFormat="1" ht="12.75">
      <c r="A165" s="7"/>
      <c r="B165" s="8"/>
      <c r="C165" s="14" t="s">
        <v>20</v>
      </c>
      <c r="D165" s="7"/>
      <c r="E165" s="10"/>
      <c r="F165" s="10"/>
      <c r="G165" s="10"/>
      <c r="H165" s="24">
        <f>H159+H160+H163+H164+H162</f>
        <v>5503.7291614</v>
      </c>
      <c r="I165" s="15"/>
      <c r="J165" s="15"/>
      <c r="K165" s="24">
        <f>K159+K160+K163+K164+K162</f>
        <v>23476.819862756</v>
      </c>
    </row>
    <row r="166" spans="1:11" s="12" customFormat="1" ht="25.5">
      <c r="A166" s="7">
        <v>3</v>
      </c>
      <c r="B166" s="8" t="s">
        <v>173</v>
      </c>
      <c r="C166" s="9" t="s">
        <v>174</v>
      </c>
      <c r="D166" s="7" t="s">
        <v>63</v>
      </c>
      <c r="E166" s="10" t="s">
        <v>19</v>
      </c>
      <c r="F166" s="10"/>
      <c r="G166" s="10"/>
      <c r="H166" s="13"/>
      <c r="I166" s="10"/>
      <c r="J166" s="11"/>
      <c r="K166" s="13"/>
    </row>
    <row r="167" spans="1:11" s="12" customFormat="1" ht="12.75">
      <c r="A167" s="7"/>
      <c r="B167" s="8"/>
      <c r="C167" s="9" t="s">
        <v>5</v>
      </c>
      <c r="D167" s="7"/>
      <c r="E167" s="10"/>
      <c r="F167" s="10" t="s">
        <v>175</v>
      </c>
      <c r="G167" s="10" t="s">
        <v>7</v>
      </c>
      <c r="H167" s="13">
        <f>G167*F167*E166</f>
        <v>602.742</v>
      </c>
      <c r="I167" s="10" t="s">
        <v>176</v>
      </c>
      <c r="J167" s="11">
        <v>4.54</v>
      </c>
      <c r="K167" s="13">
        <f>J167*H167</f>
        <v>2736.44868</v>
      </c>
    </row>
    <row r="168" spans="1:11" s="12" customFormat="1" ht="12.75">
      <c r="A168" s="7"/>
      <c r="B168" s="8"/>
      <c r="C168" s="9" t="s">
        <v>9</v>
      </c>
      <c r="D168" s="7"/>
      <c r="E168" s="10"/>
      <c r="F168" s="10" t="s">
        <v>177</v>
      </c>
      <c r="G168" s="10" t="s">
        <v>7</v>
      </c>
      <c r="H168" s="13">
        <f>G168*F168*E166</f>
        <v>34.261500000000005</v>
      </c>
      <c r="I168" s="10"/>
      <c r="J168" s="11">
        <v>3.43</v>
      </c>
      <c r="K168" s="13">
        <f>J168*H168</f>
        <v>117.51694500000002</v>
      </c>
    </row>
    <row r="169" spans="1:11" s="12" customFormat="1" ht="12.75">
      <c r="A169" s="7"/>
      <c r="B169" s="8"/>
      <c r="C169" s="9" t="s">
        <v>11</v>
      </c>
      <c r="D169" s="7"/>
      <c r="E169" s="10"/>
      <c r="F169" s="10" t="s">
        <v>178</v>
      </c>
      <c r="G169" s="10" t="s">
        <v>7</v>
      </c>
      <c r="H169" s="13">
        <f>G169*F169*E166</f>
        <v>2.1315</v>
      </c>
      <c r="I169" s="10"/>
      <c r="J169" s="11">
        <v>4.54</v>
      </c>
      <c r="K169" s="13">
        <f>J169*H169</f>
        <v>9.67701</v>
      </c>
    </row>
    <row r="170" spans="1:11" s="12" customFormat="1" ht="12.75">
      <c r="A170" s="7"/>
      <c r="B170" s="8"/>
      <c r="C170" s="9" t="s">
        <v>13</v>
      </c>
      <c r="D170" s="7"/>
      <c r="E170" s="10"/>
      <c r="F170" s="10" t="s">
        <v>179</v>
      </c>
      <c r="G170" s="10"/>
      <c r="H170" s="13">
        <f>F170*E166</f>
        <v>4760</v>
      </c>
      <c r="I170" s="10"/>
      <c r="J170" s="11">
        <v>2.62</v>
      </c>
      <c r="K170" s="13">
        <f>J170*H170</f>
        <v>12471.2</v>
      </c>
    </row>
    <row r="171" spans="1:11" s="12" customFormat="1" ht="12.75">
      <c r="A171" s="7"/>
      <c r="B171" s="8"/>
      <c r="C171" s="9" t="s">
        <v>15</v>
      </c>
      <c r="D171" s="7"/>
      <c r="E171" s="10" t="s">
        <v>16</v>
      </c>
      <c r="F171" s="10" t="s">
        <v>60</v>
      </c>
      <c r="G171" s="10"/>
      <c r="H171" s="13">
        <f>(H167+H169)*F171</f>
        <v>653.26338</v>
      </c>
      <c r="I171" s="11"/>
      <c r="J171" s="11"/>
      <c r="K171" s="13">
        <f>(K167+K169)*F171</f>
        <v>2965.8157452</v>
      </c>
    </row>
    <row r="172" spans="1:11" s="12" customFormat="1" ht="12.75">
      <c r="A172" s="7"/>
      <c r="B172" s="8"/>
      <c r="C172" s="9" t="s">
        <v>18</v>
      </c>
      <c r="D172" s="7"/>
      <c r="E172" s="10" t="s">
        <v>16</v>
      </c>
      <c r="F172" s="10" t="s">
        <v>71</v>
      </c>
      <c r="G172" s="10"/>
      <c r="H172" s="13">
        <f>(H167+H169)*F172</f>
        <v>395.8897057499999</v>
      </c>
      <c r="I172" s="11"/>
      <c r="J172" s="11"/>
      <c r="K172" s="13">
        <f>(K167+K169)*F172</f>
        <v>1797.3392641049998</v>
      </c>
    </row>
    <row r="173" spans="1:11" s="12" customFormat="1" ht="12.75">
      <c r="A173" s="7"/>
      <c r="B173" s="8"/>
      <c r="C173" s="14" t="s">
        <v>20</v>
      </c>
      <c r="D173" s="7"/>
      <c r="E173" s="10"/>
      <c r="F173" s="10"/>
      <c r="G173" s="10"/>
      <c r="H173" s="16">
        <f>H167+H168+H171+H172+H170</f>
        <v>6446.15658575</v>
      </c>
      <c r="I173" s="16"/>
      <c r="J173" s="16"/>
      <c r="K173" s="16">
        <f>K167+K168+K171+K172+K170</f>
        <v>20088.320634305</v>
      </c>
    </row>
    <row r="174" spans="1:11" s="12" customFormat="1" ht="25.5">
      <c r="A174" s="7">
        <v>4</v>
      </c>
      <c r="B174" s="8" t="s">
        <v>180</v>
      </c>
      <c r="C174" s="9" t="s">
        <v>181</v>
      </c>
      <c r="D174" s="7" t="s">
        <v>156</v>
      </c>
      <c r="E174" s="10" t="s">
        <v>74</v>
      </c>
      <c r="F174" s="10"/>
      <c r="G174" s="10"/>
      <c r="H174" s="11"/>
      <c r="I174" s="10"/>
      <c r="J174" s="11"/>
      <c r="K174" s="23"/>
    </row>
    <row r="175" spans="1:11" s="12" customFormat="1" ht="12.75">
      <c r="A175" s="7"/>
      <c r="B175" s="8"/>
      <c r="C175" s="9" t="s">
        <v>5</v>
      </c>
      <c r="D175" s="7"/>
      <c r="E175" s="10"/>
      <c r="F175" s="10" t="s">
        <v>182</v>
      </c>
      <c r="G175" s="10" t="s">
        <v>7</v>
      </c>
      <c r="H175" s="11">
        <f>G175*F175*E174</f>
        <v>1463.748</v>
      </c>
      <c r="I175" s="10" t="s">
        <v>169</v>
      </c>
      <c r="J175" s="11">
        <v>4.54</v>
      </c>
      <c r="K175" s="23">
        <f>J175*H175</f>
        <v>6645.41592</v>
      </c>
    </row>
    <row r="176" spans="1:11" s="12" customFormat="1" ht="12.75">
      <c r="A176" s="7"/>
      <c r="B176" s="8"/>
      <c r="C176" s="9" t="s">
        <v>9</v>
      </c>
      <c r="D176" s="7"/>
      <c r="E176" s="10"/>
      <c r="F176" s="10" t="s">
        <v>183</v>
      </c>
      <c r="G176" s="10" t="s">
        <v>7</v>
      </c>
      <c r="H176" s="11">
        <f>G176*F176*E174</f>
        <v>2754.3810000000003</v>
      </c>
      <c r="I176" s="10"/>
      <c r="J176" s="11">
        <v>4.37</v>
      </c>
      <c r="K176" s="23">
        <f>J176*H176</f>
        <v>12036.644970000001</v>
      </c>
    </row>
    <row r="177" spans="1:11" s="12" customFormat="1" ht="12.75">
      <c r="A177" s="7"/>
      <c r="B177" s="8"/>
      <c r="C177" s="9" t="s">
        <v>11</v>
      </c>
      <c r="D177" s="7"/>
      <c r="E177" s="10"/>
      <c r="F177" s="10" t="s">
        <v>184</v>
      </c>
      <c r="G177" s="10" t="s">
        <v>7</v>
      </c>
      <c r="H177" s="11">
        <f>G177*F177*E174</f>
        <v>293.949</v>
      </c>
      <c r="I177" s="10"/>
      <c r="J177" s="11">
        <v>4.54</v>
      </c>
      <c r="K177" s="23">
        <f>J177*H177</f>
        <v>1334.52846</v>
      </c>
    </row>
    <row r="178" spans="1:11" s="12" customFormat="1" ht="12.75">
      <c r="A178" s="7"/>
      <c r="B178" s="8"/>
      <c r="C178" s="9" t="s">
        <v>13</v>
      </c>
      <c r="D178" s="7"/>
      <c r="E178" s="10"/>
      <c r="F178" s="10" t="s">
        <v>185</v>
      </c>
      <c r="G178" s="10"/>
      <c r="H178" s="11">
        <f>F178*E174</f>
        <v>27679.066</v>
      </c>
      <c r="I178" s="10"/>
      <c r="J178" s="11">
        <v>2.54</v>
      </c>
      <c r="K178" s="23">
        <f>J178*H178</f>
        <v>70304.82764</v>
      </c>
    </row>
    <row r="179" spans="1:11" s="12" customFormat="1" ht="12.75">
      <c r="A179" s="7"/>
      <c r="B179" s="8"/>
      <c r="C179" s="9" t="s">
        <v>15</v>
      </c>
      <c r="D179" s="7"/>
      <c r="E179" s="10" t="s">
        <v>16</v>
      </c>
      <c r="F179" s="10" t="s">
        <v>60</v>
      </c>
      <c r="G179" s="10"/>
      <c r="H179" s="13">
        <f>(H175+H177)*F179</f>
        <v>1898.3127600000003</v>
      </c>
      <c r="I179" s="11"/>
      <c r="J179" s="11"/>
      <c r="K179" s="13">
        <f>(K175+K177)*F179</f>
        <v>8618.339930400001</v>
      </c>
    </row>
    <row r="180" spans="1:11" s="12" customFormat="1" ht="12.75">
      <c r="A180" s="7"/>
      <c r="B180" s="8"/>
      <c r="C180" s="9" t="s">
        <v>18</v>
      </c>
      <c r="D180" s="7"/>
      <c r="E180" s="10" t="s">
        <v>16</v>
      </c>
      <c r="F180" s="10" t="s">
        <v>71</v>
      </c>
      <c r="G180" s="10"/>
      <c r="H180" s="13">
        <f>(H175+H177)*F180</f>
        <v>1150.4126865</v>
      </c>
      <c r="I180" s="11"/>
      <c r="J180" s="11"/>
      <c r="K180" s="13">
        <f>(K175+K177)*F180</f>
        <v>5222.87359671</v>
      </c>
    </row>
    <row r="181" spans="1:11" s="12" customFormat="1" ht="12.75">
      <c r="A181" s="7"/>
      <c r="B181" s="8"/>
      <c r="C181" s="14" t="s">
        <v>20</v>
      </c>
      <c r="D181" s="7"/>
      <c r="E181" s="10"/>
      <c r="F181" s="10"/>
      <c r="G181" s="10"/>
      <c r="H181" s="24">
        <f>H175+H176+H179+H180+H178</f>
        <v>34945.9204465</v>
      </c>
      <c r="I181" s="15"/>
      <c r="J181" s="15"/>
      <c r="K181" s="24">
        <f>K175+K176+K179+K180+K178</f>
        <v>102828.10205711001</v>
      </c>
    </row>
    <row r="182" spans="1:11" s="12" customFormat="1" ht="12.75">
      <c r="A182" s="7">
        <v>5</v>
      </c>
      <c r="B182" s="8" t="s">
        <v>186</v>
      </c>
      <c r="C182" s="9" t="s">
        <v>187</v>
      </c>
      <c r="D182" s="7" t="s">
        <v>156</v>
      </c>
      <c r="E182" s="10" t="s">
        <v>188</v>
      </c>
      <c r="F182" s="10"/>
      <c r="G182" s="10"/>
      <c r="H182" s="11"/>
      <c r="I182" s="10"/>
      <c r="J182" s="11"/>
      <c r="K182" s="23"/>
    </row>
    <row r="183" spans="1:11" s="12" customFormat="1" ht="12.75">
      <c r="A183" s="7"/>
      <c r="B183" s="8"/>
      <c r="C183" s="9" t="s">
        <v>5</v>
      </c>
      <c r="D183" s="7"/>
      <c r="E183" s="10"/>
      <c r="F183" s="10" t="s">
        <v>189</v>
      </c>
      <c r="G183" s="10" t="s">
        <v>7</v>
      </c>
      <c r="H183" s="11">
        <f>G183*F183*E182</f>
        <v>1059.003</v>
      </c>
      <c r="I183" s="10" t="s">
        <v>169</v>
      </c>
      <c r="J183" s="11">
        <v>4.54</v>
      </c>
      <c r="K183" s="23">
        <f>J183*H183</f>
        <v>4807.873619999999</v>
      </c>
    </row>
    <row r="184" spans="1:11" s="12" customFormat="1" ht="12.75">
      <c r="A184" s="7"/>
      <c r="B184" s="8"/>
      <c r="C184" s="9" t="s">
        <v>9</v>
      </c>
      <c r="D184" s="7"/>
      <c r="E184" s="10"/>
      <c r="F184" s="10" t="s">
        <v>190</v>
      </c>
      <c r="G184" s="10" t="s">
        <v>7</v>
      </c>
      <c r="H184" s="11">
        <f>G184*F184*E182</f>
        <v>939.4199999999998</v>
      </c>
      <c r="I184" s="10"/>
      <c r="J184" s="11">
        <v>4.37</v>
      </c>
      <c r="K184" s="23">
        <f>J184*H184</f>
        <v>4105.265399999999</v>
      </c>
    </row>
    <row r="185" spans="1:11" s="12" customFormat="1" ht="12.75">
      <c r="A185" s="7"/>
      <c r="B185" s="8"/>
      <c r="C185" s="9" t="s">
        <v>11</v>
      </c>
      <c r="D185" s="7"/>
      <c r="E185" s="10"/>
      <c r="F185" s="10" t="s">
        <v>191</v>
      </c>
      <c r="G185" s="10" t="s">
        <v>7</v>
      </c>
      <c r="H185" s="11">
        <f>G185*F185*E182</f>
        <v>188.4555</v>
      </c>
      <c r="I185" s="10"/>
      <c r="J185" s="11">
        <v>4.54</v>
      </c>
      <c r="K185" s="23">
        <f>J185*H185</f>
        <v>855.58797</v>
      </c>
    </row>
    <row r="186" spans="1:11" s="12" customFormat="1" ht="12.75">
      <c r="A186" s="7"/>
      <c r="B186" s="8"/>
      <c r="C186" s="9" t="s">
        <v>13</v>
      </c>
      <c r="D186" s="7"/>
      <c r="E186" s="10"/>
      <c r="F186" s="10" t="s">
        <v>192</v>
      </c>
      <c r="G186" s="10"/>
      <c r="H186" s="11">
        <f>F186*E182</f>
        <v>6020.879999999999</v>
      </c>
      <c r="I186" s="10"/>
      <c r="J186" s="11">
        <v>2.54</v>
      </c>
      <c r="K186" s="23">
        <f>J186*H186</f>
        <v>15293.035199999998</v>
      </c>
    </row>
    <row r="187" spans="1:11" s="12" customFormat="1" ht="12.75">
      <c r="A187" s="7"/>
      <c r="B187" s="8"/>
      <c r="C187" s="9" t="s">
        <v>15</v>
      </c>
      <c r="D187" s="7"/>
      <c r="E187" s="10" t="s">
        <v>16</v>
      </c>
      <c r="F187" s="10" t="s">
        <v>162</v>
      </c>
      <c r="G187" s="10"/>
      <c r="H187" s="13">
        <f>(H183+H185)*F187</f>
        <v>935.593875</v>
      </c>
      <c r="I187" s="11"/>
      <c r="J187" s="11"/>
      <c r="K187" s="13">
        <f>(K183+K185)*F187</f>
        <v>4247.596192499999</v>
      </c>
    </row>
    <row r="188" spans="1:11" s="12" customFormat="1" ht="12.75">
      <c r="A188" s="7"/>
      <c r="B188" s="8"/>
      <c r="C188" s="9" t="s">
        <v>18</v>
      </c>
      <c r="D188" s="7"/>
      <c r="E188" s="10" t="s">
        <v>16</v>
      </c>
      <c r="F188" s="10" t="s">
        <v>163</v>
      </c>
      <c r="G188" s="10"/>
      <c r="H188" s="13">
        <f>(H183+H185)*F188</f>
        <v>561.356325</v>
      </c>
      <c r="I188" s="11"/>
      <c r="J188" s="11"/>
      <c r="K188" s="13">
        <f>(K183+K185)*F188</f>
        <v>2548.5577154999996</v>
      </c>
    </row>
    <row r="189" spans="1:11" s="12" customFormat="1" ht="12.75">
      <c r="A189" s="7"/>
      <c r="B189" s="8"/>
      <c r="C189" s="14" t="s">
        <v>20</v>
      </c>
      <c r="D189" s="7"/>
      <c r="E189" s="10"/>
      <c r="F189" s="10"/>
      <c r="G189" s="10"/>
      <c r="H189" s="24">
        <f>H183+H184+H187+H188+H186</f>
        <v>9516.2532</v>
      </c>
      <c r="I189" s="15"/>
      <c r="J189" s="15"/>
      <c r="K189" s="24">
        <f>K183+K184+K187+K188+K186</f>
        <v>31002.328127999994</v>
      </c>
    </row>
    <row r="190" spans="1:11" s="12" customFormat="1" ht="25.5">
      <c r="A190" s="7">
        <v>7</v>
      </c>
      <c r="B190" s="8" t="s">
        <v>193</v>
      </c>
      <c r="C190" s="9" t="s">
        <v>194</v>
      </c>
      <c r="D190" s="7" t="s">
        <v>23</v>
      </c>
      <c r="E190" s="10" t="s">
        <v>195</v>
      </c>
      <c r="F190" s="10"/>
      <c r="G190" s="10"/>
      <c r="H190" s="13"/>
      <c r="I190" s="10"/>
      <c r="J190" s="11"/>
      <c r="K190" s="13"/>
    </row>
    <row r="191" spans="1:11" s="12" customFormat="1" ht="12.75">
      <c r="A191" s="7"/>
      <c r="B191" s="8"/>
      <c r="C191" s="9" t="s">
        <v>5</v>
      </c>
      <c r="D191" s="7"/>
      <c r="E191" s="10"/>
      <c r="F191" s="10" t="s">
        <v>196</v>
      </c>
      <c r="G191" s="10" t="s">
        <v>7</v>
      </c>
      <c r="H191" s="13">
        <f>G191*F191*E190</f>
        <v>2651.3999999999996</v>
      </c>
      <c r="I191" s="10" t="s">
        <v>197</v>
      </c>
      <c r="J191" s="11">
        <v>4.54</v>
      </c>
      <c r="K191" s="13">
        <f>J191*H191</f>
        <v>12037.355999999998</v>
      </c>
    </row>
    <row r="192" spans="1:11" s="12" customFormat="1" ht="12.75">
      <c r="A192" s="7"/>
      <c r="B192" s="8"/>
      <c r="C192" s="9" t="s">
        <v>9</v>
      </c>
      <c r="D192" s="7"/>
      <c r="E192" s="10"/>
      <c r="F192" s="10" t="s">
        <v>198</v>
      </c>
      <c r="G192" s="10" t="s">
        <v>7</v>
      </c>
      <c r="H192" s="13">
        <f>G192*F192*E190</f>
        <v>2624.4</v>
      </c>
      <c r="I192" s="10"/>
      <c r="J192" s="11">
        <v>4.14</v>
      </c>
      <c r="K192" s="13">
        <f>J192*H192</f>
        <v>10865.016</v>
      </c>
    </row>
    <row r="193" spans="1:11" s="12" customFormat="1" ht="12.75">
      <c r="A193" s="7"/>
      <c r="B193" s="8"/>
      <c r="C193" s="9" t="s">
        <v>11</v>
      </c>
      <c r="D193" s="7"/>
      <c r="E193" s="10"/>
      <c r="F193" s="10" t="s">
        <v>199</v>
      </c>
      <c r="G193" s="10" t="s">
        <v>7</v>
      </c>
      <c r="H193" s="13">
        <f>G193*F193*E190</f>
        <v>270.9</v>
      </c>
      <c r="I193" s="10"/>
      <c r="J193" s="11">
        <v>4.54</v>
      </c>
      <c r="K193" s="13">
        <f>J193*H193</f>
        <v>1229.886</v>
      </c>
    </row>
    <row r="194" spans="1:11" s="12" customFormat="1" ht="12.75">
      <c r="A194" s="7"/>
      <c r="B194" s="8"/>
      <c r="C194" s="9" t="s">
        <v>13</v>
      </c>
      <c r="D194" s="7"/>
      <c r="E194" s="10"/>
      <c r="F194" s="10" t="s">
        <v>200</v>
      </c>
      <c r="G194" s="10"/>
      <c r="H194" s="13">
        <f>F194*E190</f>
        <v>3729.6</v>
      </c>
      <c r="I194" s="10"/>
      <c r="J194" s="11">
        <v>4.1</v>
      </c>
      <c r="K194" s="13">
        <f>J194*H194</f>
        <v>15291.359999999999</v>
      </c>
    </row>
    <row r="195" spans="1:11" s="12" customFormat="1" ht="12.75">
      <c r="A195" s="7"/>
      <c r="B195" s="8"/>
      <c r="C195" s="9" t="s">
        <v>15</v>
      </c>
      <c r="D195" s="7"/>
      <c r="E195" s="10" t="s">
        <v>16</v>
      </c>
      <c r="F195" s="10" t="s">
        <v>201</v>
      </c>
      <c r="G195" s="10"/>
      <c r="H195" s="13">
        <f>(H191+H193)*F195</f>
        <v>3234.9860999999996</v>
      </c>
      <c r="I195" s="11"/>
      <c r="J195" s="11"/>
      <c r="K195" s="13">
        <f>(K191+K193)*F195</f>
        <v>14686.836893999998</v>
      </c>
    </row>
    <row r="196" spans="1:11" s="12" customFormat="1" ht="12.75">
      <c r="A196" s="7"/>
      <c r="B196" s="8"/>
      <c r="C196" s="9" t="s">
        <v>18</v>
      </c>
      <c r="D196" s="7"/>
      <c r="E196" s="10" t="s">
        <v>16</v>
      </c>
      <c r="F196" s="10" t="s">
        <v>202</v>
      </c>
      <c r="G196" s="10"/>
      <c r="H196" s="13">
        <f>(H191+H193)*F196</f>
        <v>1862.9662499999997</v>
      </c>
      <c r="I196" s="11"/>
      <c r="J196" s="11"/>
      <c r="K196" s="13">
        <f>(K191+K193)*F196</f>
        <v>8457.866774999999</v>
      </c>
    </row>
    <row r="197" spans="1:11" s="12" customFormat="1" ht="12.75">
      <c r="A197" s="7"/>
      <c r="B197" s="8"/>
      <c r="C197" s="14" t="s">
        <v>20</v>
      </c>
      <c r="D197" s="7"/>
      <c r="E197" s="10"/>
      <c r="F197" s="10"/>
      <c r="G197" s="10"/>
      <c r="H197" s="16">
        <f>H191+H192+H195+H196+H194</f>
        <v>14103.35235</v>
      </c>
      <c r="I197" s="10"/>
      <c r="J197" s="11"/>
      <c r="K197" s="16">
        <f>K191+K192+K195+K196+K194</f>
        <v>61338.435669</v>
      </c>
    </row>
    <row r="198" spans="1:11" s="12" customFormat="1" ht="25.5">
      <c r="A198" s="7">
        <v>8</v>
      </c>
      <c r="B198" s="8" t="s">
        <v>203</v>
      </c>
      <c r="C198" s="9" t="s">
        <v>204</v>
      </c>
      <c r="D198" s="7" t="s">
        <v>43</v>
      </c>
      <c r="E198" s="10" t="s">
        <v>205</v>
      </c>
      <c r="F198" s="10"/>
      <c r="G198" s="10"/>
      <c r="H198" s="13"/>
      <c r="I198" s="10"/>
      <c r="J198" s="11"/>
      <c r="K198" s="13"/>
    </row>
    <row r="199" spans="1:11" s="12" customFormat="1" ht="12.75">
      <c r="A199" s="7"/>
      <c r="B199" s="8"/>
      <c r="C199" s="9" t="s">
        <v>5</v>
      </c>
      <c r="D199" s="7"/>
      <c r="E199" s="10"/>
      <c r="F199" s="10" t="s">
        <v>206</v>
      </c>
      <c r="G199" s="10" t="s">
        <v>7</v>
      </c>
      <c r="H199" s="13">
        <f>G199*F199*E198</f>
        <v>287.4015</v>
      </c>
      <c r="I199" s="10" t="s">
        <v>207</v>
      </c>
      <c r="J199" s="11">
        <v>4.54</v>
      </c>
      <c r="K199" s="13">
        <f>J199*H199</f>
        <v>1304.80281</v>
      </c>
    </row>
    <row r="200" spans="1:11" s="12" customFormat="1" ht="12.75">
      <c r="A200" s="7"/>
      <c r="B200" s="8"/>
      <c r="C200" s="9" t="s">
        <v>9</v>
      </c>
      <c r="D200" s="7"/>
      <c r="E200" s="10"/>
      <c r="F200" s="10" t="s">
        <v>208</v>
      </c>
      <c r="G200" s="10" t="s">
        <v>7</v>
      </c>
      <c r="H200" s="13">
        <f>G200*F200*E198</f>
        <v>27.395100000000003</v>
      </c>
      <c r="I200" s="10"/>
      <c r="J200" s="11">
        <v>5.13</v>
      </c>
      <c r="K200" s="13">
        <f>J200*H200</f>
        <v>140.536863</v>
      </c>
    </row>
    <row r="201" spans="1:11" s="12" customFormat="1" ht="12.75">
      <c r="A201" s="7"/>
      <c r="B201" s="8"/>
      <c r="C201" s="9" t="s">
        <v>11</v>
      </c>
      <c r="D201" s="7"/>
      <c r="E201" s="10"/>
      <c r="F201" s="10" t="s">
        <v>209</v>
      </c>
      <c r="G201" s="10" t="s">
        <v>7</v>
      </c>
      <c r="H201" s="13">
        <f>G201*F201*E198</f>
        <v>15.692249999999998</v>
      </c>
      <c r="I201" s="10"/>
      <c r="J201" s="11">
        <v>4.54</v>
      </c>
      <c r="K201" s="13">
        <f>J201*H201</f>
        <v>71.242815</v>
      </c>
    </row>
    <row r="202" spans="1:11" s="12" customFormat="1" ht="12.75">
      <c r="A202" s="7"/>
      <c r="B202" s="8"/>
      <c r="C202" s="9" t="s">
        <v>13</v>
      </c>
      <c r="D202" s="7"/>
      <c r="E202" s="10"/>
      <c r="F202" s="10" t="s">
        <v>210</v>
      </c>
      <c r="G202" s="10"/>
      <c r="H202" s="13">
        <f>F202*E198</f>
        <v>687.5127</v>
      </c>
      <c r="I202" s="10"/>
      <c r="J202" s="11">
        <v>2.37</v>
      </c>
      <c r="K202" s="13">
        <f>J202*H202</f>
        <v>1629.405099</v>
      </c>
    </row>
    <row r="203" spans="1:11" s="12" customFormat="1" ht="12.75">
      <c r="A203" s="7"/>
      <c r="B203" s="8"/>
      <c r="C203" s="9" t="s">
        <v>15</v>
      </c>
      <c r="D203" s="7"/>
      <c r="E203" s="10" t="s">
        <v>16</v>
      </c>
      <c r="F203" s="10" t="s">
        <v>201</v>
      </c>
      <c r="G203" s="10"/>
      <c r="H203" s="13">
        <f>(H199+H201)*F203</f>
        <v>335.52478125</v>
      </c>
      <c r="I203" s="11"/>
      <c r="J203" s="11"/>
      <c r="K203" s="13">
        <f>(K199+K201)*F203</f>
        <v>1523.2825068749999</v>
      </c>
    </row>
    <row r="204" spans="1:11" s="12" customFormat="1" ht="12.75">
      <c r="A204" s="7"/>
      <c r="B204" s="8"/>
      <c r="C204" s="9" t="s">
        <v>18</v>
      </c>
      <c r="D204" s="7"/>
      <c r="E204" s="10" t="s">
        <v>16</v>
      </c>
      <c r="F204" s="10" t="s">
        <v>202</v>
      </c>
      <c r="G204" s="10"/>
      <c r="H204" s="13">
        <f>(H199+H201)*F204</f>
        <v>193.22226562499998</v>
      </c>
      <c r="I204" s="11"/>
      <c r="J204" s="11"/>
      <c r="K204" s="13">
        <f>(K199+K201)*F204</f>
        <v>877.2290859374999</v>
      </c>
    </row>
    <row r="205" spans="1:11" s="12" customFormat="1" ht="12.75">
      <c r="A205" s="7"/>
      <c r="B205" s="8"/>
      <c r="C205" s="14" t="s">
        <v>20</v>
      </c>
      <c r="D205" s="7"/>
      <c r="E205" s="10"/>
      <c r="F205" s="10"/>
      <c r="G205" s="10"/>
      <c r="H205" s="16">
        <f>H199+H200+H203+H204+H202</f>
        <v>1531.0563468750001</v>
      </c>
      <c r="I205" s="10"/>
      <c r="J205" s="11"/>
      <c r="K205" s="16">
        <f>K199+K200+K203+K204+K202</f>
        <v>5475.2563648125</v>
      </c>
    </row>
    <row r="206" spans="1:11" s="12" customFormat="1" ht="25.5">
      <c r="A206" s="7">
        <v>9</v>
      </c>
      <c r="B206" s="8" t="s">
        <v>211</v>
      </c>
      <c r="C206" s="9" t="s">
        <v>212</v>
      </c>
      <c r="D206" s="7" t="s">
        <v>43</v>
      </c>
      <c r="E206" s="10" t="s">
        <v>205</v>
      </c>
      <c r="F206" s="10"/>
      <c r="G206" s="10"/>
      <c r="H206" s="13"/>
      <c r="I206" s="10"/>
      <c r="J206" s="11"/>
      <c r="K206" s="13"/>
    </row>
    <row r="207" spans="1:11" s="12" customFormat="1" ht="12.75">
      <c r="A207" s="7"/>
      <c r="B207" s="8"/>
      <c r="C207" s="9" t="s">
        <v>5</v>
      </c>
      <c r="D207" s="7"/>
      <c r="E207" s="10"/>
      <c r="F207" s="10" t="s">
        <v>75</v>
      </c>
      <c r="G207" s="10" t="s">
        <v>7</v>
      </c>
      <c r="H207" s="13">
        <f>G207*F207*E206</f>
        <v>476.21175000000005</v>
      </c>
      <c r="I207" s="10" t="s">
        <v>213</v>
      </c>
      <c r="J207" s="11">
        <v>4.54</v>
      </c>
      <c r="K207" s="13">
        <f>J207*H207</f>
        <v>2162.001345</v>
      </c>
    </row>
    <row r="208" spans="1:11" s="12" customFormat="1" ht="12.75">
      <c r="A208" s="7"/>
      <c r="B208" s="8"/>
      <c r="C208" s="9" t="s">
        <v>9</v>
      </c>
      <c r="D208" s="7"/>
      <c r="E208" s="10"/>
      <c r="F208" s="10" t="s">
        <v>77</v>
      </c>
      <c r="G208" s="10" t="s">
        <v>7</v>
      </c>
      <c r="H208" s="13">
        <f>G208*F208*E206</f>
        <v>283.64085</v>
      </c>
      <c r="I208" s="10"/>
      <c r="J208" s="11">
        <v>3.68</v>
      </c>
      <c r="K208" s="13">
        <f>J208*H208</f>
        <v>1043.798328</v>
      </c>
    </row>
    <row r="209" spans="1:11" s="12" customFormat="1" ht="12.75">
      <c r="A209" s="7"/>
      <c r="B209" s="8"/>
      <c r="C209" s="9" t="s">
        <v>11</v>
      </c>
      <c r="D209" s="7"/>
      <c r="E209" s="10"/>
      <c r="F209" s="10" t="s">
        <v>78</v>
      </c>
      <c r="G209" s="10" t="s">
        <v>7</v>
      </c>
      <c r="H209" s="13">
        <f>G209*F209*E206</f>
        <v>4.82205</v>
      </c>
      <c r="I209" s="10"/>
      <c r="J209" s="11">
        <v>4.54</v>
      </c>
      <c r="K209" s="13">
        <f>J209*H209</f>
        <v>21.892107</v>
      </c>
    </row>
    <row r="210" spans="1:11" s="12" customFormat="1" ht="12.75">
      <c r="A210" s="7"/>
      <c r="B210" s="8"/>
      <c r="C210" s="9" t="s">
        <v>13</v>
      </c>
      <c r="D210" s="7"/>
      <c r="E210" s="10"/>
      <c r="F210" s="10" t="s">
        <v>79</v>
      </c>
      <c r="G210" s="10"/>
      <c r="H210" s="13">
        <f>F210*E206</f>
        <v>1164.4595</v>
      </c>
      <c r="I210" s="10"/>
      <c r="J210" s="11">
        <v>2.35</v>
      </c>
      <c r="K210" s="13">
        <f>J210*H210</f>
        <v>2736.479825</v>
      </c>
    </row>
    <row r="211" spans="1:11" s="12" customFormat="1" ht="12.75">
      <c r="A211" s="7"/>
      <c r="B211" s="8"/>
      <c r="C211" s="9" t="s">
        <v>15</v>
      </c>
      <c r="D211" s="7"/>
      <c r="E211" s="10" t="s">
        <v>16</v>
      </c>
      <c r="F211" s="10" t="s">
        <v>201</v>
      </c>
      <c r="G211" s="10"/>
      <c r="H211" s="13">
        <f>(H207+H209)*F211</f>
        <v>532.5044166</v>
      </c>
      <c r="I211" s="11"/>
      <c r="J211" s="11"/>
      <c r="K211" s="13">
        <f>(K207+K209)*F211</f>
        <v>2417.5700513640004</v>
      </c>
    </row>
    <row r="212" spans="1:11" s="12" customFormat="1" ht="12.75">
      <c r="A212" s="7"/>
      <c r="B212" s="8"/>
      <c r="C212" s="9" t="s">
        <v>18</v>
      </c>
      <c r="D212" s="7"/>
      <c r="E212" s="10" t="s">
        <v>16</v>
      </c>
      <c r="F212" s="10" t="s">
        <v>202</v>
      </c>
      <c r="G212" s="10"/>
      <c r="H212" s="13">
        <f>(H207+H209)*F212</f>
        <v>306.6590475</v>
      </c>
      <c r="I212" s="11"/>
      <c r="J212" s="11"/>
      <c r="K212" s="13">
        <f>(K207+K209)*F212</f>
        <v>1392.23207565</v>
      </c>
    </row>
    <row r="213" spans="1:11" s="12" customFormat="1" ht="12.75">
      <c r="A213" s="7"/>
      <c r="B213" s="8"/>
      <c r="C213" s="14" t="s">
        <v>20</v>
      </c>
      <c r="D213" s="7"/>
      <c r="E213" s="10"/>
      <c r="F213" s="10"/>
      <c r="G213" s="10"/>
      <c r="H213" s="16">
        <f>H207+H208+H211+H212+H210</f>
        <v>2763.4755641</v>
      </c>
      <c r="I213" s="10"/>
      <c r="J213" s="11"/>
      <c r="K213" s="16">
        <f>K207+K208+K211+K212+K210</f>
        <v>9752.081625014001</v>
      </c>
    </row>
    <row r="214" spans="1:11" s="12" customFormat="1" ht="25.5">
      <c r="A214" s="7">
        <v>10</v>
      </c>
      <c r="B214" s="8" t="s">
        <v>214</v>
      </c>
      <c r="C214" s="9" t="s">
        <v>215</v>
      </c>
      <c r="D214" s="7" t="s">
        <v>23</v>
      </c>
      <c r="E214" s="10" t="s">
        <v>216</v>
      </c>
      <c r="F214" s="10"/>
      <c r="G214" s="10"/>
      <c r="H214" s="13"/>
      <c r="I214" s="10"/>
      <c r="J214" s="11"/>
      <c r="K214" s="13"/>
    </row>
    <row r="215" spans="1:11" s="12" customFormat="1" ht="12.75">
      <c r="A215" s="7"/>
      <c r="B215" s="8"/>
      <c r="C215" s="9" t="s">
        <v>5</v>
      </c>
      <c r="D215" s="7"/>
      <c r="E215" s="10"/>
      <c r="F215" s="10" t="s">
        <v>217</v>
      </c>
      <c r="G215" s="10" t="s">
        <v>7</v>
      </c>
      <c r="H215" s="13">
        <f>G215*F215*E214</f>
        <v>2050.515</v>
      </c>
      <c r="I215" s="10" t="s">
        <v>207</v>
      </c>
      <c r="J215" s="11">
        <v>4.54</v>
      </c>
      <c r="K215" s="13">
        <f>J215*H215</f>
        <v>9309.338099999999</v>
      </c>
    </row>
    <row r="216" spans="1:11" s="12" customFormat="1" ht="12.75">
      <c r="A216" s="7"/>
      <c r="B216" s="8"/>
      <c r="C216" s="9" t="s">
        <v>9</v>
      </c>
      <c r="D216" s="7"/>
      <c r="E216" s="10"/>
      <c r="F216" s="10" t="s">
        <v>218</v>
      </c>
      <c r="G216" s="10" t="s">
        <v>7</v>
      </c>
      <c r="H216" s="13">
        <f>G216*F216*E214</f>
        <v>471.591</v>
      </c>
      <c r="I216" s="10"/>
      <c r="J216" s="11">
        <v>5.13</v>
      </c>
      <c r="K216" s="13">
        <f>J216*H216</f>
        <v>2419.26183</v>
      </c>
    </row>
    <row r="217" spans="1:11" s="12" customFormat="1" ht="12.75">
      <c r="A217" s="7"/>
      <c r="B217" s="8"/>
      <c r="C217" s="9" t="s">
        <v>11</v>
      </c>
      <c r="D217" s="7"/>
      <c r="E217" s="10"/>
      <c r="F217" s="10" t="s">
        <v>12</v>
      </c>
      <c r="G217" s="10" t="s">
        <v>7</v>
      </c>
      <c r="H217" s="13">
        <f>G217*F217*E214</f>
        <v>0</v>
      </c>
      <c r="I217" s="10"/>
      <c r="J217" s="11">
        <v>4.54</v>
      </c>
      <c r="K217" s="13">
        <f>J217*H217</f>
        <v>0</v>
      </c>
    </row>
    <row r="218" spans="1:11" s="12" customFormat="1" ht="12.75">
      <c r="A218" s="7"/>
      <c r="B218" s="8"/>
      <c r="C218" s="9" t="s">
        <v>13</v>
      </c>
      <c r="D218" s="7"/>
      <c r="E218" s="10"/>
      <c r="F218" s="10" t="s">
        <v>219</v>
      </c>
      <c r="G218" s="10"/>
      <c r="H218" s="13">
        <f>F218*E214</f>
        <v>7972.883</v>
      </c>
      <c r="I218" s="10"/>
      <c r="J218" s="11">
        <v>2.37</v>
      </c>
      <c r="K218" s="13">
        <f>J218*H218</f>
        <v>18895.73271</v>
      </c>
    </row>
    <row r="219" spans="1:11" s="12" customFormat="1" ht="12.75">
      <c r="A219" s="7"/>
      <c r="B219" s="8"/>
      <c r="C219" s="9" t="s">
        <v>15</v>
      </c>
      <c r="D219" s="7"/>
      <c r="E219" s="10" t="s">
        <v>16</v>
      </c>
      <c r="F219" s="10" t="s">
        <v>201</v>
      </c>
      <c r="G219" s="10"/>
      <c r="H219" s="13">
        <f>(H215+H217)*F219</f>
        <v>2269.9201049999997</v>
      </c>
      <c r="I219" s="11"/>
      <c r="J219" s="11"/>
      <c r="K219" s="13">
        <f>(K215+K217)*F219</f>
        <v>10305.437276699999</v>
      </c>
    </row>
    <row r="220" spans="1:11" s="12" customFormat="1" ht="12.75">
      <c r="A220" s="7"/>
      <c r="B220" s="8"/>
      <c r="C220" s="9" t="s">
        <v>18</v>
      </c>
      <c r="D220" s="7"/>
      <c r="E220" s="10" t="s">
        <v>16</v>
      </c>
      <c r="F220" s="10" t="s">
        <v>202</v>
      </c>
      <c r="G220" s="10"/>
      <c r="H220" s="13">
        <f>(H215+H217)*F220</f>
        <v>1307.2033124999998</v>
      </c>
      <c r="I220" s="11"/>
      <c r="J220" s="11"/>
      <c r="K220" s="13">
        <f>(K215+K217)*F220</f>
        <v>5934.703038749999</v>
      </c>
    </row>
    <row r="221" spans="1:11" s="12" customFormat="1" ht="12.75">
      <c r="A221" s="7"/>
      <c r="B221" s="8"/>
      <c r="C221" s="14" t="s">
        <v>20</v>
      </c>
      <c r="D221" s="7"/>
      <c r="E221" s="10"/>
      <c r="F221" s="10"/>
      <c r="G221" s="10"/>
      <c r="H221" s="16">
        <f>H215+H216+H219+H220+H218</f>
        <v>14072.112417499999</v>
      </c>
      <c r="I221" s="10"/>
      <c r="J221" s="11"/>
      <c r="K221" s="16">
        <f>K215+K216+K219+K220+K218</f>
        <v>46864.47295544999</v>
      </c>
    </row>
    <row r="222" spans="1:11" s="12" customFormat="1" ht="25.5">
      <c r="A222" s="7">
        <v>11</v>
      </c>
      <c r="B222" s="8" t="s">
        <v>173</v>
      </c>
      <c r="C222" s="9" t="s">
        <v>174</v>
      </c>
      <c r="D222" s="7" t="s">
        <v>63</v>
      </c>
      <c r="E222" s="10" t="s">
        <v>220</v>
      </c>
      <c r="F222" s="10"/>
      <c r="G222" s="10"/>
      <c r="H222" s="13"/>
      <c r="I222" s="10"/>
      <c r="J222" s="11"/>
      <c r="K222" s="13"/>
    </row>
    <row r="223" spans="1:11" s="12" customFormat="1" ht="12.75">
      <c r="A223" s="7"/>
      <c r="B223" s="8"/>
      <c r="C223" s="9" t="s">
        <v>5</v>
      </c>
      <c r="D223" s="7"/>
      <c r="E223" s="10"/>
      <c r="F223" s="10" t="s">
        <v>175</v>
      </c>
      <c r="G223" s="10" t="s">
        <v>7</v>
      </c>
      <c r="H223" s="13">
        <f>G223*F223*E222</f>
        <v>861.06</v>
      </c>
      <c r="I223" s="10" t="s">
        <v>176</v>
      </c>
      <c r="J223" s="11">
        <v>4.54</v>
      </c>
      <c r="K223" s="13">
        <f>J223*H223</f>
        <v>3909.2124</v>
      </c>
    </row>
    <row r="224" spans="1:11" s="12" customFormat="1" ht="12.75">
      <c r="A224" s="7"/>
      <c r="B224" s="8"/>
      <c r="C224" s="9" t="s">
        <v>9</v>
      </c>
      <c r="D224" s="7"/>
      <c r="E224" s="10"/>
      <c r="F224" s="10" t="s">
        <v>177</v>
      </c>
      <c r="G224" s="10" t="s">
        <v>7</v>
      </c>
      <c r="H224" s="13">
        <f>G224*F224*E222</f>
        <v>48.94500000000001</v>
      </c>
      <c r="I224" s="10"/>
      <c r="J224" s="11">
        <v>3.43</v>
      </c>
      <c r="K224" s="13">
        <f>J224*H224</f>
        <v>167.88135000000003</v>
      </c>
    </row>
    <row r="225" spans="1:11" s="12" customFormat="1" ht="12.75">
      <c r="A225" s="7"/>
      <c r="B225" s="8"/>
      <c r="C225" s="9" t="s">
        <v>11</v>
      </c>
      <c r="D225" s="7"/>
      <c r="E225" s="10"/>
      <c r="F225" s="10" t="s">
        <v>178</v>
      </c>
      <c r="G225" s="10" t="s">
        <v>7</v>
      </c>
      <c r="H225" s="13">
        <f>G225*F225*E222</f>
        <v>3.045</v>
      </c>
      <c r="I225" s="10"/>
      <c r="J225" s="11">
        <v>4.54</v>
      </c>
      <c r="K225" s="13">
        <f>J225*H225</f>
        <v>13.8243</v>
      </c>
    </row>
    <row r="226" spans="1:11" s="12" customFormat="1" ht="12.75">
      <c r="A226" s="7"/>
      <c r="B226" s="8"/>
      <c r="C226" s="9" t="s">
        <v>13</v>
      </c>
      <c r="D226" s="7"/>
      <c r="E226" s="10"/>
      <c r="F226" s="10" t="s">
        <v>179</v>
      </c>
      <c r="G226" s="10"/>
      <c r="H226" s="13">
        <f>F226*E222</f>
        <v>6800</v>
      </c>
      <c r="I226" s="10"/>
      <c r="J226" s="11">
        <v>2.62</v>
      </c>
      <c r="K226" s="13">
        <f>J226*H226</f>
        <v>17816</v>
      </c>
    </row>
    <row r="227" spans="1:11" s="12" customFormat="1" ht="12.75">
      <c r="A227" s="7"/>
      <c r="B227" s="8"/>
      <c r="C227" s="9" t="s">
        <v>15</v>
      </c>
      <c r="D227" s="7"/>
      <c r="E227" s="10" t="s">
        <v>16</v>
      </c>
      <c r="F227" s="10" t="s">
        <v>60</v>
      </c>
      <c r="G227" s="10"/>
      <c r="H227" s="13">
        <f>(H223+H225)*F227</f>
        <v>933.2334</v>
      </c>
      <c r="I227" s="11"/>
      <c r="J227" s="11"/>
      <c r="K227" s="13">
        <f>(K223+K225)*F227</f>
        <v>4236.879636000001</v>
      </c>
    </row>
    <row r="228" spans="1:11" s="12" customFormat="1" ht="12.75">
      <c r="A228" s="7"/>
      <c r="B228" s="8"/>
      <c r="C228" s="9" t="s">
        <v>18</v>
      </c>
      <c r="D228" s="7"/>
      <c r="E228" s="10" t="s">
        <v>16</v>
      </c>
      <c r="F228" s="10" t="s">
        <v>71</v>
      </c>
      <c r="G228" s="10"/>
      <c r="H228" s="13">
        <f>(H223+H225)*F228</f>
        <v>565.5567224999999</v>
      </c>
      <c r="I228" s="11"/>
      <c r="J228" s="11"/>
      <c r="K228" s="13">
        <f>(K223+K225)*F228</f>
        <v>2567.62752015</v>
      </c>
    </row>
    <row r="229" spans="1:11" s="12" customFormat="1" ht="12.75">
      <c r="A229" s="7"/>
      <c r="B229" s="8"/>
      <c r="C229" s="14" t="s">
        <v>20</v>
      </c>
      <c r="D229" s="7"/>
      <c r="E229" s="10"/>
      <c r="F229" s="10"/>
      <c r="G229" s="10"/>
      <c r="H229" s="16">
        <f>H223+H224+H227+H228+H226</f>
        <v>9208.7951225</v>
      </c>
      <c r="I229" s="16"/>
      <c r="J229" s="16"/>
      <c r="K229" s="16">
        <f>K223+K224+K227+K228+K226</f>
        <v>28697.60090615</v>
      </c>
    </row>
    <row r="230" spans="1:11" s="12" customFormat="1" ht="25.5">
      <c r="A230" s="7">
        <v>12</v>
      </c>
      <c r="B230" s="8" t="s">
        <v>221</v>
      </c>
      <c r="C230" s="9" t="s">
        <v>222</v>
      </c>
      <c r="D230" s="7" t="s">
        <v>43</v>
      </c>
      <c r="E230" s="10" t="s">
        <v>205</v>
      </c>
      <c r="F230" s="10"/>
      <c r="G230" s="10"/>
      <c r="H230" s="11"/>
      <c r="I230" s="10"/>
      <c r="J230" s="11"/>
      <c r="K230" s="13"/>
    </row>
    <row r="231" spans="1:11" s="12" customFormat="1" ht="12.75">
      <c r="A231" s="7"/>
      <c r="B231" s="8"/>
      <c r="C231" s="9" t="s">
        <v>5</v>
      </c>
      <c r="D231" s="7"/>
      <c r="E231" s="10"/>
      <c r="F231" s="10" t="s">
        <v>223</v>
      </c>
      <c r="G231" s="10" t="s">
        <v>7</v>
      </c>
      <c r="H231" s="11">
        <f>G231*F231*E230</f>
        <v>295.18815</v>
      </c>
      <c r="I231" s="10" t="s">
        <v>224</v>
      </c>
      <c r="J231" s="11">
        <v>4.54</v>
      </c>
      <c r="K231" s="13">
        <f>J231*H231</f>
        <v>1340.154201</v>
      </c>
    </row>
    <row r="232" spans="1:11" s="12" customFormat="1" ht="12.75">
      <c r="A232" s="7"/>
      <c r="B232" s="8"/>
      <c r="C232" s="9" t="s">
        <v>9</v>
      </c>
      <c r="D232" s="7"/>
      <c r="E232" s="10"/>
      <c r="F232" s="10" t="s">
        <v>225</v>
      </c>
      <c r="G232" s="10" t="s">
        <v>7</v>
      </c>
      <c r="H232" s="11">
        <f>G232*F232*E230</f>
        <v>192.79964999999999</v>
      </c>
      <c r="I232" s="10"/>
      <c r="J232" s="11">
        <v>4.18</v>
      </c>
      <c r="K232" s="13">
        <f>J232*H232</f>
        <v>805.9025369999999</v>
      </c>
    </row>
    <row r="233" spans="1:11" s="12" customFormat="1" ht="12.75">
      <c r="A233" s="7"/>
      <c r="B233" s="8"/>
      <c r="C233" s="9" t="s">
        <v>11</v>
      </c>
      <c r="D233" s="7"/>
      <c r="E233" s="10"/>
      <c r="F233" s="10" t="s">
        <v>226</v>
      </c>
      <c r="G233" s="10" t="s">
        <v>7</v>
      </c>
      <c r="H233" s="11">
        <f>G233*F233*E230</f>
        <v>129.28035</v>
      </c>
      <c r="I233" s="10"/>
      <c r="J233" s="11">
        <v>4.54</v>
      </c>
      <c r="K233" s="13">
        <f>J233*H233</f>
        <v>586.932789</v>
      </c>
    </row>
    <row r="234" spans="1:11" s="12" customFormat="1" ht="12.75">
      <c r="A234" s="7"/>
      <c r="B234" s="8"/>
      <c r="C234" s="9" t="s">
        <v>13</v>
      </c>
      <c r="D234" s="7"/>
      <c r="E234" s="10"/>
      <c r="F234" s="10" t="s">
        <v>227</v>
      </c>
      <c r="G234" s="10"/>
      <c r="H234" s="11">
        <f>F234*E230</f>
        <v>6259.191699999999</v>
      </c>
      <c r="I234" s="10"/>
      <c r="J234" s="11">
        <v>2.19</v>
      </c>
      <c r="K234" s="13">
        <f>J234*H234</f>
        <v>13707.629822999997</v>
      </c>
    </row>
    <row r="235" spans="1:11" s="12" customFormat="1" ht="12.75">
      <c r="A235" s="7"/>
      <c r="B235" s="8"/>
      <c r="C235" s="9" t="s">
        <v>15</v>
      </c>
      <c r="D235" s="7"/>
      <c r="E235" s="10" t="s">
        <v>16</v>
      </c>
      <c r="F235" s="10" t="s">
        <v>201</v>
      </c>
      <c r="G235" s="10"/>
      <c r="H235" s="13">
        <f>(H231+H233)*F235</f>
        <v>469.8866295</v>
      </c>
      <c r="I235" s="11"/>
      <c r="J235" s="11"/>
      <c r="K235" s="13">
        <f>(K231+K233)*F235</f>
        <v>2133.28529793</v>
      </c>
    </row>
    <row r="236" spans="1:11" s="12" customFormat="1" ht="12.75">
      <c r="A236" s="7"/>
      <c r="B236" s="8"/>
      <c r="C236" s="9" t="s">
        <v>18</v>
      </c>
      <c r="D236" s="7"/>
      <c r="E236" s="10" t="s">
        <v>16</v>
      </c>
      <c r="F236" s="10" t="s">
        <v>202</v>
      </c>
      <c r="G236" s="10"/>
      <c r="H236" s="13">
        <f>(H231+H233)*F236</f>
        <v>270.59866875</v>
      </c>
      <c r="I236" s="11"/>
      <c r="J236" s="11"/>
      <c r="K236" s="13">
        <f>(K231+K233)*F236</f>
        <v>1228.517956125</v>
      </c>
    </row>
    <row r="237" spans="1:11" s="12" customFormat="1" ht="12.75">
      <c r="A237" s="7"/>
      <c r="B237" s="8"/>
      <c r="C237" s="14" t="s">
        <v>20</v>
      </c>
      <c r="D237" s="7"/>
      <c r="E237" s="10"/>
      <c r="F237" s="10"/>
      <c r="G237" s="10"/>
      <c r="H237" s="15">
        <f>H231+H232+H235+H236+H234</f>
        <v>7487.66479825</v>
      </c>
      <c r="I237" s="10"/>
      <c r="J237" s="11"/>
      <c r="K237" s="16">
        <f>K231+K232+K235+K236+K234</f>
        <v>19215.489815054996</v>
      </c>
    </row>
    <row r="238" spans="1:11" s="12" customFormat="1" ht="12.75">
      <c r="A238" s="7">
        <v>13</v>
      </c>
      <c r="B238" s="8" t="s">
        <v>228</v>
      </c>
      <c r="C238" s="9" t="s">
        <v>229</v>
      </c>
      <c r="D238" s="7" t="s">
        <v>43</v>
      </c>
      <c r="E238" s="10" t="s">
        <v>230</v>
      </c>
      <c r="F238" s="10"/>
      <c r="G238" s="10"/>
      <c r="H238" s="11"/>
      <c r="I238" s="10"/>
      <c r="J238" s="11"/>
      <c r="K238" s="13"/>
    </row>
    <row r="239" spans="1:11" s="12" customFormat="1" ht="12.75">
      <c r="A239" s="7"/>
      <c r="B239" s="8"/>
      <c r="C239" s="9" t="s">
        <v>5</v>
      </c>
      <c r="D239" s="7"/>
      <c r="E239" s="10"/>
      <c r="F239" s="10" t="s">
        <v>231</v>
      </c>
      <c r="G239" s="10" t="s">
        <v>7</v>
      </c>
      <c r="H239" s="11">
        <f>G239*F239*E238</f>
        <v>1628.5575</v>
      </c>
      <c r="I239" s="10" t="s">
        <v>224</v>
      </c>
      <c r="J239" s="11">
        <v>4.54</v>
      </c>
      <c r="K239" s="13">
        <f>J239*H239</f>
        <v>7393.6510499999995</v>
      </c>
    </row>
    <row r="240" spans="1:11" s="12" customFormat="1" ht="12.75">
      <c r="A240" s="7"/>
      <c r="B240" s="8"/>
      <c r="C240" s="9" t="s">
        <v>9</v>
      </c>
      <c r="D240" s="7"/>
      <c r="E240" s="10"/>
      <c r="F240" s="10" t="s">
        <v>232</v>
      </c>
      <c r="G240" s="10" t="s">
        <v>7</v>
      </c>
      <c r="H240" s="11">
        <f>G240*F240*E238</f>
        <v>185.90775</v>
      </c>
      <c r="I240" s="10"/>
      <c r="J240" s="11">
        <v>4.18</v>
      </c>
      <c r="K240" s="13">
        <f>J240*H240</f>
        <v>777.094395</v>
      </c>
    </row>
    <row r="241" spans="1:11" s="12" customFormat="1" ht="12.75">
      <c r="A241" s="7"/>
      <c r="B241" s="8"/>
      <c r="C241" s="9" t="s">
        <v>11</v>
      </c>
      <c r="D241" s="7"/>
      <c r="E241" s="10"/>
      <c r="F241" s="10" t="s">
        <v>233</v>
      </c>
      <c r="G241" s="10" t="s">
        <v>7</v>
      </c>
      <c r="H241" s="11">
        <f>G241*F241*E238</f>
        <v>4.65375</v>
      </c>
      <c r="I241" s="10"/>
      <c r="J241" s="11">
        <v>4.54</v>
      </c>
      <c r="K241" s="13">
        <f>J241*H241</f>
        <v>21.128024999999997</v>
      </c>
    </row>
    <row r="242" spans="1:11" s="12" customFormat="1" ht="12.75">
      <c r="A242" s="7"/>
      <c r="B242" s="8"/>
      <c r="C242" s="9" t="s">
        <v>13</v>
      </c>
      <c r="D242" s="7"/>
      <c r="E242" s="10"/>
      <c r="F242" s="10" t="s">
        <v>234</v>
      </c>
      <c r="G242" s="10"/>
      <c r="H242" s="11">
        <f>F242*E238</f>
        <v>6804.369</v>
      </c>
      <c r="I242" s="10"/>
      <c r="J242" s="11">
        <v>2.19</v>
      </c>
      <c r="K242" s="13">
        <f>J242*H242</f>
        <v>14901.568109999998</v>
      </c>
    </row>
    <row r="243" spans="1:11" s="12" customFormat="1" ht="12.75">
      <c r="A243" s="7"/>
      <c r="B243" s="8"/>
      <c r="C243" s="9" t="s">
        <v>15</v>
      </c>
      <c r="D243" s="7"/>
      <c r="E243" s="10" t="s">
        <v>16</v>
      </c>
      <c r="F243" s="10" t="s">
        <v>201</v>
      </c>
      <c r="G243" s="10"/>
      <c r="H243" s="13">
        <f>(H239+H241)*F243</f>
        <v>1807.9648537499997</v>
      </c>
      <c r="I243" s="11"/>
      <c r="J243" s="11"/>
      <c r="K243" s="13">
        <f>(K239+K241)*F243</f>
        <v>8208.160436024998</v>
      </c>
    </row>
    <row r="244" spans="1:11" s="12" customFormat="1" ht="12.75">
      <c r="A244" s="7"/>
      <c r="B244" s="8"/>
      <c r="C244" s="9" t="s">
        <v>18</v>
      </c>
      <c r="D244" s="7"/>
      <c r="E244" s="10" t="s">
        <v>16</v>
      </c>
      <c r="F244" s="10" t="s">
        <v>202</v>
      </c>
      <c r="G244" s="10"/>
      <c r="H244" s="13">
        <f>(H239+H241)*F244</f>
        <v>1041.1721718749998</v>
      </c>
      <c r="I244" s="11"/>
      <c r="J244" s="11"/>
      <c r="K244" s="13">
        <f>(K239+K241)*F244</f>
        <v>4726.9216603125</v>
      </c>
    </row>
    <row r="245" spans="1:11" s="12" customFormat="1" ht="12.75">
      <c r="A245" s="7"/>
      <c r="B245" s="8"/>
      <c r="C245" s="14" t="s">
        <v>20</v>
      </c>
      <c r="D245" s="7"/>
      <c r="E245" s="10"/>
      <c r="F245" s="10"/>
      <c r="G245" s="10"/>
      <c r="H245" s="15">
        <f>H239+H240+H243+H244+H242</f>
        <v>11467.971275625</v>
      </c>
      <c r="I245" s="10"/>
      <c r="J245" s="11"/>
      <c r="K245" s="16">
        <f>K239+K240+K243+K244+K242</f>
        <v>36007.395651337494</v>
      </c>
    </row>
    <row r="246" spans="1:11" s="12" customFormat="1" ht="25.5">
      <c r="A246" s="7">
        <v>18</v>
      </c>
      <c r="B246" s="8" t="s">
        <v>235</v>
      </c>
      <c r="C246" s="9" t="s">
        <v>236</v>
      </c>
      <c r="D246" s="7" t="s">
        <v>43</v>
      </c>
      <c r="E246" s="10" t="s">
        <v>237</v>
      </c>
      <c r="F246" s="10"/>
      <c r="G246" s="10"/>
      <c r="H246" s="13"/>
      <c r="I246" s="10"/>
      <c r="J246" s="11"/>
      <c r="K246" s="13"/>
    </row>
    <row r="247" spans="1:11" s="12" customFormat="1" ht="12.75">
      <c r="A247" s="7"/>
      <c r="B247" s="8"/>
      <c r="C247" s="9" t="s">
        <v>5</v>
      </c>
      <c r="D247" s="7"/>
      <c r="E247" s="10"/>
      <c r="F247" s="10" t="s">
        <v>238</v>
      </c>
      <c r="G247" s="10" t="s">
        <v>7</v>
      </c>
      <c r="H247" s="13">
        <f>G247*F247*E246</f>
        <v>12.593700000000002</v>
      </c>
      <c r="I247" s="10" t="s">
        <v>239</v>
      </c>
      <c r="J247" s="11">
        <v>4.88</v>
      </c>
      <c r="K247" s="13">
        <f>J247*H247</f>
        <v>61.45725600000001</v>
      </c>
    </row>
    <row r="248" spans="1:11" s="12" customFormat="1" ht="12.75">
      <c r="A248" s="7"/>
      <c r="B248" s="8"/>
      <c r="C248" s="9" t="s">
        <v>9</v>
      </c>
      <c r="D248" s="7"/>
      <c r="E248" s="10"/>
      <c r="F248" s="10" t="s">
        <v>240</v>
      </c>
      <c r="G248" s="10" t="s">
        <v>7</v>
      </c>
      <c r="H248" s="13">
        <f>G248*F248*E246</f>
        <v>5.8602</v>
      </c>
      <c r="I248" s="10"/>
      <c r="J248" s="11">
        <v>4.39</v>
      </c>
      <c r="K248" s="13">
        <f>J248*H248</f>
        <v>25.726277999999997</v>
      </c>
    </row>
    <row r="249" spans="1:11" s="12" customFormat="1" ht="12.75">
      <c r="A249" s="7"/>
      <c r="B249" s="8"/>
      <c r="C249" s="9" t="s">
        <v>11</v>
      </c>
      <c r="D249" s="7"/>
      <c r="E249" s="10"/>
      <c r="F249" s="10" t="s">
        <v>241</v>
      </c>
      <c r="G249" s="10" t="s">
        <v>7</v>
      </c>
      <c r="H249" s="13">
        <f>G249*F249*E246</f>
        <v>0.2796</v>
      </c>
      <c r="I249" s="10"/>
      <c r="J249" s="11">
        <v>4.88</v>
      </c>
      <c r="K249" s="13">
        <f>J249*H249</f>
        <v>1.364448</v>
      </c>
    </row>
    <row r="250" spans="1:11" s="12" customFormat="1" ht="12.75">
      <c r="A250" s="7"/>
      <c r="B250" s="8"/>
      <c r="C250" s="9" t="s">
        <v>13</v>
      </c>
      <c r="D250" s="7"/>
      <c r="E250" s="10"/>
      <c r="F250" s="10" t="s">
        <v>242</v>
      </c>
      <c r="G250" s="10"/>
      <c r="H250" s="13">
        <f>F250*E246</f>
        <v>240.64919999999998</v>
      </c>
      <c r="I250" s="10"/>
      <c r="J250" s="11">
        <v>2.67</v>
      </c>
      <c r="K250" s="13">
        <f>J250*H250</f>
        <v>642.5333639999999</v>
      </c>
    </row>
    <row r="251" spans="1:11" s="12" customFormat="1" ht="12.75">
      <c r="A251" s="7"/>
      <c r="B251" s="8"/>
      <c r="C251" s="9" t="s">
        <v>15</v>
      </c>
      <c r="D251" s="7"/>
      <c r="E251" s="10" t="s">
        <v>16</v>
      </c>
      <c r="F251" s="10" t="s">
        <v>243</v>
      </c>
      <c r="G251" s="10"/>
      <c r="H251" s="13">
        <f>(H247+H249)*F251</f>
        <v>17.636421000000006</v>
      </c>
      <c r="I251" s="11"/>
      <c r="J251" s="11"/>
      <c r="K251" s="13">
        <f>(K247+K249)*F251</f>
        <v>86.06573448000002</v>
      </c>
    </row>
    <row r="252" spans="1:11" s="12" customFormat="1" ht="12.75">
      <c r="A252" s="7"/>
      <c r="B252" s="8"/>
      <c r="C252" s="9" t="s">
        <v>18</v>
      </c>
      <c r="D252" s="7"/>
      <c r="E252" s="10" t="s">
        <v>16</v>
      </c>
      <c r="F252" s="10" t="s">
        <v>230</v>
      </c>
      <c r="G252" s="10"/>
      <c r="H252" s="13">
        <f>(H247+H249)*F252</f>
        <v>10.942305000000001</v>
      </c>
      <c r="I252" s="11"/>
      <c r="J252" s="11"/>
      <c r="K252" s="13">
        <f>(K247+K249)*F252</f>
        <v>53.39844840000001</v>
      </c>
    </row>
    <row r="253" spans="1:11" s="12" customFormat="1" ht="12.75">
      <c r="A253" s="7"/>
      <c r="B253" s="8"/>
      <c r="C253" s="14" t="s">
        <v>20</v>
      </c>
      <c r="D253" s="7"/>
      <c r="E253" s="10"/>
      <c r="F253" s="10"/>
      <c r="G253" s="10"/>
      <c r="H253" s="16">
        <f>H247+H248+H251+H252+H250</f>
        <v>287.681826</v>
      </c>
      <c r="I253" s="10"/>
      <c r="J253" s="11"/>
      <c r="K253" s="16">
        <f>K247+K248+K251+K252+K250</f>
        <v>869.1810808799999</v>
      </c>
    </row>
    <row r="254" spans="1:11" s="12" customFormat="1" ht="12.75">
      <c r="A254" s="7"/>
      <c r="B254" s="8"/>
      <c r="C254" s="14" t="s">
        <v>37</v>
      </c>
      <c r="D254" s="7"/>
      <c r="E254" s="10"/>
      <c r="F254" s="10"/>
      <c r="G254" s="10"/>
      <c r="H254" s="16">
        <f>H253+H245+H237+H229+H221+H213+H205+H197+H189+H181+H173+H165+H157</f>
        <v>123498.46349449999</v>
      </c>
      <c r="I254" s="15"/>
      <c r="J254" s="15"/>
      <c r="K254" s="16">
        <f>K253+K245+K237+K229+K221+K213+K205+K197+K189+K181+K173+K165+K157</f>
        <v>411791.35921387</v>
      </c>
    </row>
    <row r="255" spans="1:11" s="12" customFormat="1" ht="12.75">
      <c r="A255" s="7"/>
      <c r="B255" s="8"/>
      <c r="C255" s="3" t="s">
        <v>244</v>
      </c>
      <c r="D255" s="7"/>
      <c r="E255" s="10"/>
      <c r="F255" s="10"/>
      <c r="G255" s="10"/>
      <c r="H255" s="16"/>
      <c r="I255" s="15"/>
      <c r="J255" s="15"/>
      <c r="K255" s="16"/>
    </row>
    <row r="256" spans="1:11" s="12" customFormat="1" ht="25.5">
      <c r="A256" s="7">
        <v>19</v>
      </c>
      <c r="B256" s="8" t="s">
        <v>245</v>
      </c>
      <c r="C256" s="9" t="s">
        <v>246</v>
      </c>
      <c r="D256" s="7" t="s">
        <v>43</v>
      </c>
      <c r="E256" s="10" t="s">
        <v>247</v>
      </c>
      <c r="F256" s="10"/>
      <c r="G256" s="10"/>
      <c r="H256" s="13"/>
      <c r="I256" s="10"/>
      <c r="J256" s="11"/>
      <c r="K256" s="13"/>
    </row>
    <row r="257" spans="1:11" s="12" customFormat="1" ht="12.75">
      <c r="A257" s="7"/>
      <c r="B257" s="8"/>
      <c r="C257" s="9" t="s">
        <v>5</v>
      </c>
      <c r="D257" s="7"/>
      <c r="E257" s="10"/>
      <c r="F257" s="10" t="s">
        <v>248</v>
      </c>
      <c r="G257" s="10" t="s">
        <v>7</v>
      </c>
      <c r="H257" s="13">
        <f>G257*F257*E256</f>
        <v>3700.3156500000005</v>
      </c>
      <c r="I257" s="4" t="s">
        <v>249</v>
      </c>
      <c r="J257" s="11">
        <v>4.88</v>
      </c>
      <c r="K257" s="13">
        <f>J257*H257</f>
        <v>18057.540372000003</v>
      </c>
    </row>
    <row r="258" spans="1:11" s="12" customFormat="1" ht="12.75">
      <c r="A258" s="7"/>
      <c r="B258" s="8"/>
      <c r="C258" s="9" t="s">
        <v>9</v>
      </c>
      <c r="D258" s="7"/>
      <c r="E258" s="10"/>
      <c r="F258" s="10" t="s">
        <v>250</v>
      </c>
      <c r="G258" s="10" t="s">
        <v>7</v>
      </c>
      <c r="H258" s="13">
        <f>G258*F258*E256</f>
        <v>2893.7476349999997</v>
      </c>
      <c r="I258" s="10"/>
      <c r="J258" s="11">
        <v>3.37</v>
      </c>
      <c r="K258" s="13">
        <f>J258*H258</f>
        <v>9751.929529949999</v>
      </c>
    </row>
    <row r="259" spans="1:11" s="12" customFormat="1" ht="12.75">
      <c r="A259" s="7"/>
      <c r="B259" s="8"/>
      <c r="C259" s="9" t="s">
        <v>11</v>
      </c>
      <c r="D259" s="7"/>
      <c r="E259" s="10"/>
      <c r="F259" s="10" t="s">
        <v>251</v>
      </c>
      <c r="G259" s="10" t="s">
        <v>7</v>
      </c>
      <c r="H259" s="13">
        <f>G259*F259*E256</f>
        <v>274.050375</v>
      </c>
      <c r="I259" s="10"/>
      <c r="J259" s="11">
        <v>4.88</v>
      </c>
      <c r="K259" s="13">
        <f>J259*H259</f>
        <v>1337.3658299999997</v>
      </c>
    </row>
    <row r="260" spans="1:11" s="12" customFormat="1" ht="12.75">
      <c r="A260" s="7"/>
      <c r="B260" s="8"/>
      <c r="C260" s="9" t="s">
        <v>13</v>
      </c>
      <c r="D260" s="7"/>
      <c r="E260" s="10"/>
      <c r="F260" s="10" t="s">
        <v>252</v>
      </c>
      <c r="G260" s="10"/>
      <c r="H260" s="13">
        <f>F260*E256</f>
        <v>14504.24633</v>
      </c>
      <c r="I260" s="10"/>
      <c r="J260" s="11">
        <v>2.12</v>
      </c>
      <c r="K260" s="13">
        <f>J260*H260</f>
        <v>30749.002219600003</v>
      </c>
    </row>
    <row r="261" spans="1:11" s="12" customFormat="1" ht="12.75">
      <c r="A261" s="7"/>
      <c r="B261" s="8"/>
      <c r="C261" s="9" t="s">
        <v>15</v>
      </c>
      <c r="D261" s="7"/>
      <c r="E261" s="10" t="s">
        <v>16</v>
      </c>
      <c r="F261" s="10" t="s">
        <v>253</v>
      </c>
      <c r="G261" s="10"/>
      <c r="H261" s="13">
        <f>(H257+H259)*F261</f>
        <v>3160.4158630800002</v>
      </c>
      <c r="I261" s="11"/>
      <c r="J261" s="11"/>
      <c r="K261" s="13">
        <f>(K257+K259)*F261</f>
        <v>15422.829411830402</v>
      </c>
    </row>
    <row r="262" spans="1:11" s="12" customFormat="1" ht="12.75">
      <c r="A262" s="7"/>
      <c r="B262" s="8"/>
      <c r="C262" s="9" t="s">
        <v>18</v>
      </c>
      <c r="D262" s="7"/>
      <c r="E262" s="10" t="s">
        <v>16</v>
      </c>
      <c r="F262" s="10" t="s">
        <v>254</v>
      </c>
      <c r="G262" s="10"/>
      <c r="H262" s="13">
        <f>(H257+H259)*F262</f>
        <v>2871.4794530625004</v>
      </c>
      <c r="I262" s="11"/>
      <c r="J262" s="11"/>
      <c r="K262" s="13">
        <f>(K257+K259)*F262</f>
        <v>14012.819730945002</v>
      </c>
    </row>
    <row r="263" spans="1:11" s="12" customFormat="1" ht="12.75">
      <c r="A263" s="7"/>
      <c r="B263" s="8"/>
      <c r="C263" s="14" t="s">
        <v>20</v>
      </c>
      <c r="D263" s="7"/>
      <c r="E263" s="10"/>
      <c r="F263" s="10"/>
      <c r="G263" s="10"/>
      <c r="H263" s="16">
        <f>H257+H258+H261+H262+H260</f>
        <v>27130.2049311425</v>
      </c>
      <c r="I263" s="10"/>
      <c r="J263" s="11"/>
      <c r="K263" s="16">
        <f>K257+K258+K261+K262+K260</f>
        <v>87994.12126432541</v>
      </c>
    </row>
    <row r="264" spans="1:11" s="19" customFormat="1" ht="25.5">
      <c r="A264" s="1">
        <v>20</v>
      </c>
      <c r="B264" s="8" t="s">
        <v>255</v>
      </c>
      <c r="C264" s="9" t="s">
        <v>256</v>
      </c>
      <c r="D264" s="1" t="s">
        <v>43</v>
      </c>
      <c r="E264" s="4" t="s">
        <v>247</v>
      </c>
      <c r="F264" s="4"/>
      <c r="G264" s="4"/>
      <c r="H264" s="5"/>
      <c r="I264" s="4"/>
      <c r="J264" s="17"/>
      <c r="K264" s="18"/>
    </row>
    <row r="265" spans="1:11" s="19" customFormat="1" ht="12.75">
      <c r="A265" s="1"/>
      <c r="B265" s="8"/>
      <c r="C265" s="9" t="s">
        <v>5</v>
      </c>
      <c r="D265" s="1"/>
      <c r="E265" s="4"/>
      <c r="F265" s="4" t="s">
        <v>257</v>
      </c>
      <c r="G265" s="10" t="s">
        <v>7</v>
      </c>
      <c r="H265" s="5">
        <f>G265*F265*E264</f>
        <v>52.013490000000004</v>
      </c>
      <c r="I265" s="4" t="s">
        <v>258</v>
      </c>
      <c r="J265" s="17">
        <v>4.88</v>
      </c>
      <c r="K265" s="18">
        <f>J265*H265</f>
        <v>253.8258312</v>
      </c>
    </row>
    <row r="266" spans="1:11" s="19" customFormat="1" ht="12.75">
      <c r="A266" s="1"/>
      <c r="B266" s="8"/>
      <c r="C266" s="9" t="s">
        <v>9</v>
      </c>
      <c r="D266" s="1"/>
      <c r="E266" s="4"/>
      <c r="F266" s="4" t="s">
        <v>259</v>
      </c>
      <c r="G266" s="10" t="s">
        <v>7</v>
      </c>
      <c r="H266" s="5">
        <f>G266*F266*E264</f>
        <v>9.122549999999999</v>
      </c>
      <c r="I266" s="4"/>
      <c r="J266" s="17">
        <v>4.06</v>
      </c>
      <c r="K266" s="18">
        <f>J266*H266</f>
        <v>37.03755299999999</v>
      </c>
    </row>
    <row r="267" spans="1:11" s="19" customFormat="1" ht="12.75">
      <c r="A267" s="1"/>
      <c r="B267" s="8"/>
      <c r="C267" s="9" t="s">
        <v>11</v>
      </c>
      <c r="D267" s="1"/>
      <c r="E267" s="4"/>
      <c r="F267" s="4" t="s">
        <v>33</v>
      </c>
      <c r="G267" s="10" t="s">
        <v>7</v>
      </c>
      <c r="H267" s="5">
        <f>G267*F267*E264</f>
        <v>0.14955000000000002</v>
      </c>
      <c r="I267" s="4"/>
      <c r="J267" s="17">
        <v>4.88</v>
      </c>
      <c r="K267" s="18">
        <f>J267*H267</f>
        <v>0.729804</v>
      </c>
    </row>
    <row r="268" spans="1:11" s="19" customFormat="1" ht="12.75">
      <c r="A268" s="1"/>
      <c r="B268" s="8"/>
      <c r="C268" s="9" t="s">
        <v>13</v>
      </c>
      <c r="D268" s="1"/>
      <c r="E268" s="4"/>
      <c r="F268" s="4" t="s">
        <v>260</v>
      </c>
      <c r="G268" s="4"/>
      <c r="H268" s="5">
        <f>F268*E264</f>
        <v>738.60751</v>
      </c>
      <c r="I268" s="4"/>
      <c r="J268" s="17">
        <v>1.68</v>
      </c>
      <c r="K268" s="18">
        <f>J268*H268</f>
        <v>1240.8606168000001</v>
      </c>
    </row>
    <row r="269" spans="1:11" s="19" customFormat="1" ht="12.75">
      <c r="A269" s="1"/>
      <c r="B269" s="8"/>
      <c r="C269" s="9" t="s">
        <v>15</v>
      </c>
      <c r="D269" s="1"/>
      <c r="E269" s="4" t="s">
        <v>16</v>
      </c>
      <c r="F269" s="4" t="s">
        <v>261</v>
      </c>
      <c r="G269" s="4"/>
      <c r="H269" s="5">
        <f>(H265+H267)*F269</f>
        <v>48.396868512</v>
      </c>
      <c r="I269" s="17"/>
      <c r="J269" s="17"/>
      <c r="K269" s="18">
        <f>(K265+K267)*F269</f>
        <v>236.17671833856</v>
      </c>
    </row>
    <row r="270" spans="1:11" s="19" customFormat="1" ht="12.75">
      <c r="A270" s="1"/>
      <c r="B270" s="8"/>
      <c r="C270" s="9" t="s">
        <v>18</v>
      </c>
      <c r="D270" s="1"/>
      <c r="E270" s="4" t="s">
        <v>16</v>
      </c>
      <c r="F270" s="4" t="s">
        <v>108</v>
      </c>
      <c r="G270" s="4"/>
      <c r="H270" s="5">
        <f>(H265+H267)*F270</f>
        <v>24.3862212</v>
      </c>
      <c r="I270" s="17"/>
      <c r="J270" s="17"/>
      <c r="K270" s="18">
        <f>(K265+K267)*F270</f>
        <v>119.00475945600002</v>
      </c>
    </row>
    <row r="271" spans="1:11" s="19" customFormat="1" ht="12.75">
      <c r="A271" s="1"/>
      <c r="B271" s="8"/>
      <c r="C271" s="14" t="s">
        <v>20</v>
      </c>
      <c r="D271" s="1"/>
      <c r="E271" s="4"/>
      <c r="F271" s="4"/>
      <c r="G271" s="4"/>
      <c r="H271" s="20">
        <f>H265+H266+H268+H269+H270</f>
        <v>872.526639712</v>
      </c>
      <c r="I271" s="21"/>
      <c r="J271" s="21"/>
      <c r="K271" s="22">
        <f>K265+K266+K268+K269+K270</f>
        <v>1886.9054787945602</v>
      </c>
    </row>
    <row r="272" spans="1:11" s="31" customFormat="1" ht="25.5">
      <c r="A272" s="25">
        <v>21</v>
      </c>
      <c r="B272" s="26" t="s">
        <v>262</v>
      </c>
      <c r="C272" s="27" t="s">
        <v>263</v>
      </c>
      <c r="D272" s="25" t="s">
        <v>23</v>
      </c>
      <c r="E272" s="28" t="s">
        <v>264</v>
      </c>
      <c r="F272" s="28"/>
      <c r="G272" s="28"/>
      <c r="H272" s="29"/>
      <c r="I272" s="28"/>
      <c r="J272" s="30"/>
      <c r="K272" s="29"/>
    </row>
    <row r="273" spans="1:11" s="31" customFormat="1" ht="12.75">
      <c r="A273" s="25"/>
      <c r="B273" s="26"/>
      <c r="C273" s="32" t="s">
        <v>5</v>
      </c>
      <c r="D273" s="25"/>
      <c r="E273" s="28"/>
      <c r="F273" s="28" t="s">
        <v>265</v>
      </c>
      <c r="G273" s="10" t="s">
        <v>7</v>
      </c>
      <c r="H273" s="29">
        <f>F273*E272*G273</f>
        <v>1018.1700000000001</v>
      </c>
      <c r="I273" s="28" t="s">
        <v>266</v>
      </c>
      <c r="J273" s="30">
        <v>4.88</v>
      </c>
      <c r="K273" s="29">
        <f>J273*H273</f>
        <v>4968.6696</v>
      </c>
    </row>
    <row r="274" spans="1:11" s="31" customFormat="1" ht="12.75">
      <c r="A274" s="25"/>
      <c r="B274" s="26"/>
      <c r="C274" s="32" t="s">
        <v>9</v>
      </c>
      <c r="D274" s="25"/>
      <c r="E274" s="28"/>
      <c r="F274" s="28" t="s">
        <v>267</v>
      </c>
      <c r="G274" s="10" t="s">
        <v>7</v>
      </c>
      <c r="H274" s="29">
        <f>G274*F274*E272</f>
        <v>181.818</v>
      </c>
      <c r="I274" s="28"/>
      <c r="J274" s="30">
        <v>3.91</v>
      </c>
      <c r="K274" s="29">
        <f>J274*H274</f>
        <v>710.9083800000001</v>
      </c>
    </row>
    <row r="275" spans="1:11" s="31" customFormat="1" ht="12.75">
      <c r="A275" s="25"/>
      <c r="B275" s="26"/>
      <c r="C275" s="32" t="s">
        <v>11</v>
      </c>
      <c r="D275" s="25"/>
      <c r="E275" s="28"/>
      <c r="F275" s="28" t="s">
        <v>12</v>
      </c>
      <c r="G275" s="10" t="s">
        <v>7</v>
      </c>
      <c r="H275" s="29">
        <f>G275*F275*E272</f>
        <v>0</v>
      </c>
      <c r="I275" s="28"/>
      <c r="J275" s="30">
        <v>4.88</v>
      </c>
      <c r="K275" s="29">
        <f>J275*H275</f>
        <v>0</v>
      </c>
    </row>
    <row r="276" spans="1:11" s="31" customFormat="1" ht="12.75">
      <c r="A276" s="25"/>
      <c r="B276" s="26"/>
      <c r="C276" s="32" t="s">
        <v>13</v>
      </c>
      <c r="D276" s="25"/>
      <c r="E276" s="28"/>
      <c r="F276" s="28" t="s">
        <v>268</v>
      </c>
      <c r="G276" s="28"/>
      <c r="H276" s="29">
        <f>F276*E272</f>
        <v>7880.400000000001</v>
      </c>
      <c r="I276" s="28"/>
      <c r="J276" s="30">
        <v>1.81</v>
      </c>
      <c r="K276" s="29">
        <f>J276*H276</f>
        <v>14263.524000000001</v>
      </c>
    </row>
    <row r="277" spans="1:11" s="31" customFormat="1" ht="12.75">
      <c r="A277" s="25"/>
      <c r="B277" s="26"/>
      <c r="C277" s="32" t="s">
        <v>15</v>
      </c>
      <c r="D277" s="25"/>
      <c r="E277" s="28" t="s">
        <v>16</v>
      </c>
      <c r="F277" s="28" t="s">
        <v>125</v>
      </c>
      <c r="G277" s="28"/>
      <c r="H277" s="29">
        <f>(H273+H275)*F277</f>
        <v>1058.8968000000002</v>
      </c>
      <c r="I277" s="30"/>
      <c r="J277" s="30"/>
      <c r="K277" s="29">
        <f>(K273+K275)*F277</f>
        <v>5167.416384</v>
      </c>
    </row>
    <row r="278" spans="1:11" s="31" customFormat="1" ht="12.75">
      <c r="A278" s="25"/>
      <c r="B278" s="26"/>
      <c r="C278" s="32" t="s">
        <v>18</v>
      </c>
      <c r="D278" s="25"/>
      <c r="E278" s="28" t="s">
        <v>16</v>
      </c>
      <c r="F278" s="28" t="s">
        <v>126</v>
      </c>
      <c r="G278" s="28"/>
      <c r="H278" s="29">
        <f>(H273+H275)*F278</f>
        <v>545.230035</v>
      </c>
      <c r="I278" s="30"/>
      <c r="J278" s="30"/>
      <c r="K278" s="29">
        <f>(K273+K275)*F278</f>
        <v>2660.7225708</v>
      </c>
    </row>
    <row r="279" spans="1:11" s="31" customFormat="1" ht="12.75">
      <c r="A279" s="25"/>
      <c r="B279" s="26"/>
      <c r="C279" s="33" t="s">
        <v>20</v>
      </c>
      <c r="D279" s="25"/>
      <c r="E279" s="28"/>
      <c r="F279" s="28"/>
      <c r="G279" s="28"/>
      <c r="H279" s="34">
        <f>H273+H274+H276+H277+H278</f>
        <v>10684.514835000002</v>
      </c>
      <c r="I279" s="35"/>
      <c r="J279" s="35"/>
      <c r="K279" s="34">
        <f>K273+K274+K276+K277+K278</f>
        <v>27771.2409348</v>
      </c>
    </row>
    <row r="280" spans="1:11" s="31" customFormat="1" ht="38.25">
      <c r="A280" s="25">
        <v>22</v>
      </c>
      <c r="B280" s="26" t="s">
        <v>269</v>
      </c>
      <c r="C280" s="36" t="s">
        <v>270</v>
      </c>
      <c r="D280" s="25" t="s">
        <v>23</v>
      </c>
      <c r="E280" s="28" t="s">
        <v>271</v>
      </c>
      <c r="F280" s="28"/>
      <c r="G280" s="28"/>
      <c r="H280" s="29"/>
      <c r="I280" s="28"/>
      <c r="J280" s="30"/>
      <c r="K280" s="29"/>
    </row>
    <row r="281" spans="1:11" s="31" customFormat="1" ht="12.75">
      <c r="A281" s="25"/>
      <c r="B281" s="26"/>
      <c r="C281" s="32" t="s">
        <v>5</v>
      </c>
      <c r="D281" s="25"/>
      <c r="E281" s="28"/>
      <c r="F281" s="28" t="s">
        <v>272</v>
      </c>
      <c r="G281" s="10" t="s">
        <v>7</v>
      </c>
      <c r="H281" s="29">
        <f>F281*E280*G281</f>
        <v>706.5630000000001</v>
      </c>
      <c r="I281" s="28" t="s">
        <v>273</v>
      </c>
      <c r="J281" s="30">
        <v>4.88</v>
      </c>
      <c r="K281" s="29">
        <f>J281*H281</f>
        <v>3448.0274400000003</v>
      </c>
    </row>
    <row r="282" spans="1:11" s="31" customFormat="1" ht="12.75">
      <c r="A282" s="25"/>
      <c r="B282" s="26"/>
      <c r="C282" s="32" t="s">
        <v>9</v>
      </c>
      <c r="D282" s="25"/>
      <c r="E282" s="28"/>
      <c r="F282" s="28" t="s">
        <v>274</v>
      </c>
      <c r="G282" s="10" t="s">
        <v>7</v>
      </c>
      <c r="H282" s="29">
        <f>G282*F282*E280</f>
        <v>301.887</v>
      </c>
      <c r="I282" s="28"/>
      <c r="J282" s="30">
        <v>3.96</v>
      </c>
      <c r="K282" s="29">
        <f>J282*H282</f>
        <v>1195.47252</v>
      </c>
    </row>
    <row r="283" spans="1:11" s="31" customFormat="1" ht="12.75">
      <c r="A283" s="25"/>
      <c r="B283" s="26"/>
      <c r="C283" s="32" t="s">
        <v>11</v>
      </c>
      <c r="D283" s="25"/>
      <c r="E283" s="28"/>
      <c r="F283" s="28" t="s">
        <v>12</v>
      </c>
      <c r="G283" s="10" t="s">
        <v>7</v>
      </c>
      <c r="H283" s="29">
        <f>G283*F283*E280</f>
        <v>0</v>
      </c>
      <c r="I283" s="28"/>
      <c r="J283" s="30">
        <v>4.88</v>
      </c>
      <c r="K283" s="29">
        <f>J283*H283</f>
        <v>0</v>
      </c>
    </row>
    <row r="284" spans="1:11" s="31" customFormat="1" ht="12.75">
      <c r="A284" s="25"/>
      <c r="B284" s="26"/>
      <c r="C284" s="32" t="s">
        <v>13</v>
      </c>
      <c r="D284" s="25"/>
      <c r="E284" s="28"/>
      <c r="F284" s="28" t="s">
        <v>275</v>
      </c>
      <c r="G284" s="28"/>
      <c r="H284" s="29">
        <f>F284*E280</f>
        <v>5747.004</v>
      </c>
      <c r="I284" s="28"/>
      <c r="J284" s="30">
        <v>1.89</v>
      </c>
      <c r="K284" s="29">
        <f>J284*H284</f>
        <v>10861.83756</v>
      </c>
    </row>
    <row r="285" spans="1:11" s="31" customFormat="1" ht="12.75">
      <c r="A285" s="25"/>
      <c r="B285" s="26"/>
      <c r="C285" s="32" t="s">
        <v>15</v>
      </c>
      <c r="D285" s="25"/>
      <c r="E285" s="28" t="s">
        <v>16</v>
      </c>
      <c r="F285" s="28" t="s">
        <v>276</v>
      </c>
      <c r="G285" s="28"/>
      <c r="H285" s="29">
        <f>(H281+H283)*F285</f>
        <v>624.3190668000001</v>
      </c>
      <c r="I285" s="30"/>
      <c r="J285" s="30"/>
      <c r="K285" s="29">
        <f>(K281+K283)*F285</f>
        <v>3046.6770459840004</v>
      </c>
    </row>
    <row r="286" spans="1:11" s="31" customFormat="1" ht="12.75">
      <c r="A286" s="25"/>
      <c r="B286" s="26"/>
      <c r="C286" s="32" t="s">
        <v>18</v>
      </c>
      <c r="D286" s="25"/>
      <c r="E286" s="28" t="s">
        <v>16</v>
      </c>
      <c r="F286" s="28" t="s">
        <v>277</v>
      </c>
      <c r="G286" s="28"/>
      <c r="H286" s="29">
        <f>(H281+H283)*F286</f>
        <v>420.40498500000007</v>
      </c>
      <c r="I286" s="30"/>
      <c r="J286" s="30"/>
      <c r="K286" s="29">
        <f>(K281+K283)*F286</f>
        <v>2051.5763268</v>
      </c>
    </row>
    <row r="287" spans="1:11" s="31" customFormat="1" ht="12.75">
      <c r="A287" s="25"/>
      <c r="B287" s="26"/>
      <c r="C287" s="33" t="s">
        <v>20</v>
      </c>
      <c r="D287" s="25"/>
      <c r="E287" s="28"/>
      <c r="F287" s="28"/>
      <c r="G287" s="28"/>
      <c r="H287" s="34">
        <f>H281+H282+H284+H285+H286</f>
        <v>7800.1780518</v>
      </c>
      <c r="I287" s="35"/>
      <c r="J287" s="35"/>
      <c r="K287" s="34">
        <f>K281+K282+K284+K285+K286</f>
        <v>20603.590892784003</v>
      </c>
    </row>
    <row r="288" spans="1:11" s="12" customFormat="1" ht="25.5">
      <c r="A288" s="7">
        <v>23</v>
      </c>
      <c r="B288" s="8" t="s">
        <v>278</v>
      </c>
      <c r="C288" s="9" t="s">
        <v>279</v>
      </c>
      <c r="D288" s="7" t="s">
        <v>43</v>
      </c>
      <c r="E288" s="10" t="s">
        <v>280</v>
      </c>
      <c r="F288" s="10"/>
      <c r="G288" s="10"/>
      <c r="H288" s="13"/>
      <c r="I288" s="10"/>
      <c r="J288" s="11"/>
      <c r="K288" s="13"/>
    </row>
    <row r="289" spans="1:11" s="12" customFormat="1" ht="12.75">
      <c r="A289" s="7"/>
      <c r="B289" s="8"/>
      <c r="C289" s="9" t="s">
        <v>5</v>
      </c>
      <c r="D289" s="7"/>
      <c r="E289" s="10"/>
      <c r="F289" s="10" t="s">
        <v>281</v>
      </c>
      <c r="G289" s="10" t="s">
        <v>7</v>
      </c>
      <c r="H289" s="13">
        <f>G289*F289*E288</f>
        <v>58.68450000000001</v>
      </c>
      <c r="I289" s="4" t="s">
        <v>282</v>
      </c>
      <c r="J289" s="11">
        <v>4.88</v>
      </c>
      <c r="K289" s="13">
        <f>J289*H289</f>
        <v>286.38036000000005</v>
      </c>
    </row>
    <row r="290" spans="1:11" s="12" customFormat="1" ht="12.75">
      <c r="A290" s="7"/>
      <c r="B290" s="8"/>
      <c r="C290" s="9" t="s">
        <v>9</v>
      </c>
      <c r="D290" s="7"/>
      <c r="E290" s="10"/>
      <c r="F290" s="10" t="s">
        <v>283</v>
      </c>
      <c r="G290" s="10" t="s">
        <v>7</v>
      </c>
      <c r="H290" s="13">
        <f>G290*F290*E288</f>
        <v>2.4462</v>
      </c>
      <c r="I290" s="10"/>
      <c r="J290" s="11">
        <v>3.97</v>
      </c>
      <c r="K290" s="13">
        <f>J290*H290</f>
        <v>9.711414000000001</v>
      </c>
    </row>
    <row r="291" spans="1:11" s="12" customFormat="1" ht="12.75">
      <c r="A291" s="7"/>
      <c r="B291" s="8"/>
      <c r="C291" s="9" t="s">
        <v>11</v>
      </c>
      <c r="D291" s="7"/>
      <c r="E291" s="10"/>
      <c r="F291" s="10" t="s">
        <v>12</v>
      </c>
      <c r="G291" s="10" t="s">
        <v>7</v>
      </c>
      <c r="H291" s="13">
        <f>G291*F291*E288</f>
        <v>0</v>
      </c>
      <c r="I291" s="10"/>
      <c r="J291" s="11">
        <v>4.88</v>
      </c>
      <c r="K291" s="13">
        <f>J291*H291</f>
        <v>0</v>
      </c>
    </row>
    <row r="292" spans="1:11" s="12" customFormat="1" ht="12.75">
      <c r="A292" s="7"/>
      <c r="B292" s="8"/>
      <c r="C292" s="9" t="s">
        <v>13</v>
      </c>
      <c r="D292" s="7"/>
      <c r="E292" s="10"/>
      <c r="F292" s="10" t="s">
        <v>284</v>
      </c>
      <c r="G292" s="10"/>
      <c r="H292" s="13">
        <f>F292*E288</f>
        <v>194.346</v>
      </c>
      <c r="I292" s="10"/>
      <c r="J292" s="11">
        <v>2.58</v>
      </c>
      <c r="K292" s="13">
        <f>J292*H292</f>
        <v>501.41268</v>
      </c>
    </row>
    <row r="293" spans="1:11" s="12" customFormat="1" ht="12.75">
      <c r="A293" s="7"/>
      <c r="B293" s="8"/>
      <c r="C293" s="9" t="s">
        <v>15</v>
      </c>
      <c r="D293" s="7"/>
      <c r="E293" s="10" t="s">
        <v>16</v>
      </c>
      <c r="F293" s="10" t="s">
        <v>276</v>
      </c>
      <c r="G293" s="10"/>
      <c r="H293" s="13">
        <f>(H289+H291)*F293</f>
        <v>51.853624200000006</v>
      </c>
      <c r="I293" s="11"/>
      <c r="J293" s="11"/>
      <c r="K293" s="13">
        <f>(K289+K291)*F293</f>
        <v>253.04568609600005</v>
      </c>
    </row>
    <row r="294" spans="1:11" s="12" customFormat="1" ht="12.75">
      <c r="A294" s="7"/>
      <c r="B294" s="8"/>
      <c r="C294" s="9" t="s">
        <v>18</v>
      </c>
      <c r="D294" s="7"/>
      <c r="E294" s="10" t="s">
        <v>16</v>
      </c>
      <c r="F294" s="10" t="s">
        <v>277</v>
      </c>
      <c r="G294" s="10"/>
      <c r="H294" s="13">
        <f>(H289+H291)*F294</f>
        <v>34.917277500000004</v>
      </c>
      <c r="I294" s="11"/>
      <c r="J294" s="11"/>
      <c r="K294" s="13">
        <f>(K289+K291)*F294</f>
        <v>170.39631420000003</v>
      </c>
    </row>
    <row r="295" spans="1:11" s="12" customFormat="1" ht="12.75">
      <c r="A295" s="7"/>
      <c r="B295" s="8"/>
      <c r="C295" s="14" t="s">
        <v>20</v>
      </c>
      <c r="D295" s="7"/>
      <c r="E295" s="10"/>
      <c r="F295" s="10"/>
      <c r="G295" s="10"/>
      <c r="H295" s="16">
        <f>H289+H290+H293+H294+H292</f>
        <v>342.2476017</v>
      </c>
      <c r="I295" s="10"/>
      <c r="J295" s="11"/>
      <c r="K295" s="16">
        <f>K289+K290+K293+K294+K292</f>
        <v>1220.946454296</v>
      </c>
    </row>
    <row r="296" spans="1:11" s="12" customFormat="1" ht="12.75">
      <c r="A296" s="7">
        <v>2</v>
      </c>
      <c r="B296" s="8" t="s">
        <v>285</v>
      </c>
      <c r="C296" s="9" t="s">
        <v>286</v>
      </c>
      <c r="D296" s="7" t="s">
        <v>43</v>
      </c>
      <c r="E296" s="10" t="s">
        <v>287</v>
      </c>
      <c r="F296" s="10"/>
      <c r="G296" s="10"/>
      <c r="H296" s="13"/>
      <c r="I296" s="10"/>
      <c r="J296" s="11"/>
      <c r="K296" s="13"/>
    </row>
    <row r="297" spans="1:11" s="12" customFormat="1" ht="12.75">
      <c r="A297" s="7"/>
      <c r="B297" s="8"/>
      <c r="C297" s="9" t="s">
        <v>5</v>
      </c>
      <c r="D297" s="7"/>
      <c r="E297" s="10"/>
      <c r="F297" s="10" t="s">
        <v>281</v>
      </c>
      <c r="G297" s="10" t="s">
        <v>7</v>
      </c>
      <c r="H297" s="13">
        <f>G297*F297*E296</f>
        <v>114.10875000000001</v>
      </c>
      <c r="I297" s="4" t="s">
        <v>282</v>
      </c>
      <c r="J297" s="11">
        <v>4.72</v>
      </c>
      <c r="K297" s="13">
        <f>J297*H297</f>
        <v>538.5933</v>
      </c>
    </row>
    <row r="298" spans="1:11" s="12" customFormat="1" ht="12.75">
      <c r="A298" s="7"/>
      <c r="B298" s="8"/>
      <c r="C298" s="9" t="s">
        <v>9</v>
      </c>
      <c r="D298" s="7"/>
      <c r="E298" s="10"/>
      <c r="F298" s="10" t="s">
        <v>283</v>
      </c>
      <c r="G298" s="10" t="s">
        <v>7</v>
      </c>
      <c r="H298" s="13">
        <f>G298*F298*E296</f>
        <v>4.756500000000001</v>
      </c>
      <c r="I298" s="10"/>
      <c r="J298" s="11">
        <v>3.68</v>
      </c>
      <c r="K298" s="13">
        <f>J298*H298</f>
        <v>17.503920000000004</v>
      </c>
    </row>
    <row r="299" spans="1:11" s="12" customFormat="1" ht="12.75">
      <c r="A299" s="7"/>
      <c r="B299" s="8"/>
      <c r="C299" s="9" t="s">
        <v>11</v>
      </c>
      <c r="D299" s="7"/>
      <c r="E299" s="10"/>
      <c r="F299" s="10" t="s">
        <v>12</v>
      </c>
      <c r="G299" s="10" t="s">
        <v>7</v>
      </c>
      <c r="H299" s="13">
        <f>G299*F299*E296</f>
        <v>0</v>
      </c>
      <c r="I299" s="10"/>
      <c r="J299" s="11">
        <v>4.72</v>
      </c>
      <c r="K299" s="13">
        <f>J299*H299</f>
        <v>0</v>
      </c>
    </row>
    <row r="300" spans="1:11" s="12" customFormat="1" ht="12.75">
      <c r="A300" s="7"/>
      <c r="B300" s="8"/>
      <c r="C300" s="9" t="s">
        <v>13</v>
      </c>
      <c r="D300" s="7"/>
      <c r="E300" s="10"/>
      <c r="F300" s="10" t="s">
        <v>284</v>
      </c>
      <c r="G300" s="10"/>
      <c r="H300" s="13">
        <f>F300*E296</f>
        <v>377.895</v>
      </c>
      <c r="I300" s="10"/>
      <c r="J300" s="11">
        <v>2.58</v>
      </c>
      <c r="K300" s="13">
        <f>J300*H300</f>
        <v>974.9691</v>
      </c>
    </row>
    <row r="301" spans="1:11" s="12" customFormat="1" ht="12.75">
      <c r="A301" s="7"/>
      <c r="B301" s="8"/>
      <c r="C301" s="9" t="s">
        <v>15</v>
      </c>
      <c r="D301" s="7"/>
      <c r="E301" s="10" t="s">
        <v>16</v>
      </c>
      <c r="F301" s="10" t="s">
        <v>288</v>
      </c>
      <c r="G301" s="10"/>
      <c r="H301" s="13">
        <f>(H297+H299)*F301</f>
        <v>96.53600250000001</v>
      </c>
      <c r="I301" s="11"/>
      <c r="J301" s="11"/>
      <c r="K301" s="13">
        <f>(K297+K299)*F301</f>
        <v>455.6499318</v>
      </c>
    </row>
    <row r="302" spans="1:11" s="12" customFormat="1" ht="12.75">
      <c r="A302" s="7"/>
      <c r="B302" s="8"/>
      <c r="C302" s="9" t="s">
        <v>18</v>
      </c>
      <c r="D302" s="7"/>
      <c r="E302" s="10" t="s">
        <v>16</v>
      </c>
      <c r="F302" s="10" t="s">
        <v>277</v>
      </c>
      <c r="G302" s="10"/>
      <c r="H302" s="13">
        <f>(H297+H299)*F302</f>
        <v>67.89470625</v>
      </c>
      <c r="I302" s="11"/>
      <c r="J302" s="11"/>
      <c r="K302" s="13">
        <f>(K297+K299)*F302</f>
        <v>320.4630135</v>
      </c>
    </row>
    <row r="303" spans="1:11" s="12" customFormat="1" ht="12.75">
      <c r="A303" s="7"/>
      <c r="B303" s="8"/>
      <c r="C303" s="14" t="s">
        <v>20</v>
      </c>
      <c r="D303" s="7"/>
      <c r="E303" s="10"/>
      <c r="F303" s="10"/>
      <c r="G303" s="10"/>
      <c r="H303" s="16">
        <f>H297+H298+H301+H302+H300</f>
        <v>661.1909587499999</v>
      </c>
      <c r="I303" s="10"/>
      <c r="J303" s="11"/>
      <c r="K303" s="16">
        <f>K297+K298+K301+K302+K300</f>
        <v>2307.1792653</v>
      </c>
    </row>
    <row r="304" spans="1:11" s="12" customFormat="1" ht="25.5">
      <c r="A304" s="7">
        <v>3</v>
      </c>
      <c r="B304" s="8" t="s">
        <v>289</v>
      </c>
      <c r="C304" s="9" t="s">
        <v>290</v>
      </c>
      <c r="D304" s="7" t="s">
        <v>43</v>
      </c>
      <c r="E304" s="10" t="s">
        <v>287</v>
      </c>
      <c r="F304" s="10"/>
      <c r="G304" s="10"/>
      <c r="H304" s="13"/>
      <c r="I304" s="10"/>
      <c r="J304" s="11"/>
      <c r="K304" s="13"/>
    </row>
    <row r="305" spans="1:11" s="12" customFormat="1" ht="12.75">
      <c r="A305" s="7"/>
      <c r="B305" s="8"/>
      <c r="C305" s="9" t="s">
        <v>5</v>
      </c>
      <c r="D305" s="7"/>
      <c r="E305" s="10"/>
      <c r="F305" s="10" t="s">
        <v>291</v>
      </c>
      <c r="G305" s="10" t="s">
        <v>7</v>
      </c>
      <c r="H305" s="13">
        <f>G305*F305*E304</f>
        <v>242.8965</v>
      </c>
      <c r="I305" s="4" t="s">
        <v>273</v>
      </c>
      <c r="J305" s="11">
        <v>4.72</v>
      </c>
      <c r="K305" s="13">
        <f>J305*H305</f>
        <v>1146.47148</v>
      </c>
    </row>
    <row r="306" spans="1:11" s="12" customFormat="1" ht="12.75">
      <c r="A306" s="7"/>
      <c r="B306" s="8"/>
      <c r="C306" s="9" t="s">
        <v>9</v>
      </c>
      <c r="D306" s="7"/>
      <c r="E306" s="10"/>
      <c r="F306" s="10" t="s">
        <v>292</v>
      </c>
      <c r="G306" s="10" t="s">
        <v>7</v>
      </c>
      <c r="H306" s="13">
        <f>G306*F306*E304</f>
        <v>65.44125</v>
      </c>
      <c r="I306" s="10"/>
      <c r="J306" s="11">
        <v>3.65</v>
      </c>
      <c r="K306" s="13">
        <f>J306*H306</f>
        <v>238.8605625</v>
      </c>
    </row>
    <row r="307" spans="1:11" s="12" customFormat="1" ht="12.75">
      <c r="A307" s="7"/>
      <c r="B307" s="8"/>
      <c r="C307" s="9" t="s">
        <v>11</v>
      </c>
      <c r="D307" s="7"/>
      <c r="E307" s="10"/>
      <c r="F307" s="10" t="s">
        <v>12</v>
      </c>
      <c r="G307" s="10" t="s">
        <v>7</v>
      </c>
      <c r="H307" s="13">
        <f>G307*F307*E304</f>
        <v>0</v>
      </c>
      <c r="I307" s="10"/>
      <c r="J307" s="11">
        <v>43.72</v>
      </c>
      <c r="K307" s="13">
        <f>J307*H307</f>
        <v>0</v>
      </c>
    </row>
    <row r="308" spans="1:11" s="12" customFormat="1" ht="12.75">
      <c r="A308" s="7"/>
      <c r="B308" s="8"/>
      <c r="C308" s="9" t="s">
        <v>13</v>
      </c>
      <c r="D308" s="7"/>
      <c r="E308" s="10"/>
      <c r="F308" s="10" t="s">
        <v>293</v>
      </c>
      <c r="G308" s="10"/>
      <c r="H308" s="13">
        <f>F308*E304</f>
        <v>1270.9515000000001</v>
      </c>
      <c r="I308" s="10"/>
      <c r="J308" s="11">
        <v>1.89</v>
      </c>
      <c r="K308" s="13">
        <f>J308*H308</f>
        <v>2402.098335</v>
      </c>
    </row>
    <row r="309" spans="1:11" s="12" customFormat="1" ht="12.75">
      <c r="A309" s="7"/>
      <c r="B309" s="8"/>
      <c r="C309" s="9" t="s">
        <v>15</v>
      </c>
      <c r="D309" s="7"/>
      <c r="E309" s="10" t="s">
        <v>16</v>
      </c>
      <c r="F309" s="10" t="s">
        <v>288</v>
      </c>
      <c r="G309" s="10"/>
      <c r="H309" s="13">
        <f>(H305+H307)*F309</f>
        <v>205.490439</v>
      </c>
      <c r="I309" s="11"/>
      <c r="J309" s="11"/>
      <c r="K309" s="13">
        <f>(K305+K307)*F309</f>
        <v>969.9148720799999</v>
      </c>
    </row>
    <row r="310" spans="1:11" s="12" customFormat="1" ht="12.75">
      <c r="A310" s="7"/>
      <c r="B310" s="8"/>
      <c r="C310" s="9" t="s">
        <v>18</v>
      </c>
      <c r="D310" s="7"/>
      <c r="E310" s="10" t="s">
        <v>16</v>
      </c>
      <c r="F310" s="10" t="s">
        <v>277</v>
      </c>
      <c r="G310" s="10"/>
      <c r="H310" s="13">
        <f>(H305+H307)*F310</f>
        <v>144.5234175</v>
      </c>
      <c r="I310" s="11"/>
      <c r="J310" s="11"/>
      <c r="K310" s="13">
        <f>(K305+K307)*F310</f>
        <v>682.1505305999999</v>
      </c>
    </row>
    <row r="311" spans="1:11" s="12" customFormat="1" ht="12.75">
      <c r="A311" s="7"/>
      <c r="B311" s="8"/>
      <c r="C311" s="14" t="s">
        <v>20</v>
      </c>
      <c r="D311" s="7"/>
      <c r="E311" s="10"/>
      <c r="F311" s="10"/>
      <c r="G311" s="10"/>
      <c r="H311" s="16">
        <f>H305+H306+H309+H310+H308</f>
        <v>1929.3031065000002</v>
      </c>
      <c r="I311" s="10"/>
      <c r="J311" s="11"/>
      <c r="K311" s="16">
        <f>K305+K306+K309+K310+K308</f>
        <v>5439.495780179999</v>
      </c>
    </row>
    <row r="312" spans="1:11" s="19" customFormat="1" ht="38.25">
      <c r="A312" s="1">
        <v>4</v>
      </c>
      <c r="B312" s="8" t="s">
        <v>294</v>
      </c>
      <c r="C312" s="9" t="s">
        <v>295</v>
      </c>
      <c r="D312" s="1" t="s">
        <v>43</v>
      </c>
      <c r="E312" s="4" t="s">
        <v>287</v>
      </c>
      <c r="F312" s="4"/>
      <c r="G312" s="4"/>
      <c r="H312" s="5"/>
      <c r="I312" s="4"/>
      <c r="J312" s="17"/>
      <c r="K312" s="18"/>
    </row>
    <row r="313" spans="1:11" s="19" customFormat="1" ht="12.75">
      <c r="A313" s="1"/>
      <c r="B313" s="8"/>
      <c r="C313" s="9" t="s">
        <v>5</v>
      </c>
      <c r="D313" s="1"/>
      <c r="E313" s="4"/>
      <c r="F313" s="4" t="s">
        <v>296</v>
      </c>
      <c r="G313" s="10" t="s">
        <v>7</v>
      </c>
      <c r="H313" s="5">
        <f>G313*F313*E312</f>
        <v>1002.456</v>
      </c>
      <c r="I313" s="4" t="s">
        <v>96</v>
      </c>
      <c r="J313" s="17">
        <v>4.72</v>
      </c>
      <c r="K313" s="18">
        <f>J313*H313</f>
        <v>4731.59232</v>
      </c>
    </row>
    <row r="314" spans="1:11" s="19" customFormat="1" ht="12.75">
      <c r="A314" s="1"/>
      <c r="B314" s="8"/>
      <c r="C314" s="9" t="s">
        <v>9</v>
      </c>
      <c r="D314" s="1"/>
      <c r="E314" s="4"/>
      <c r="F314" s="4" t="s">
        <v>297</v>
      </c>
      <c r="G314" s="10" t="s">
        <v>7</v>
      </c>
      <c r="H314" s="5">
        <f>G314*F314*E312</f>
        <v>15.702750000000002</v>
      </c>
      <c r="I314" s="4"/>
      <c r="J314" s="17">
        <v>5.25</v>
      </c>
      <c r="K314" s="18">
        <f>J314*H314</f>
        <v>82.43943750000001</v>
      </c>
    </row>
    <row r="315" spans="1:11" s="19" customFormat="1" ht="12.75">
      <c r="A315" s="1"/>
      <c r="B315" s="8"/>
      <c r="C315" s="9" t="s">
        <v>11</v>
      </c>
      <c r="D315" s="1"/>
      <c r="E315" s="4"/>
      <c r="F315" s="4" t="s">
        <v>12</v>
      </c>
      <c r="G315" s="10" t="s">
        <v>7</v>
      </c>
      <c r="H315" s="5">
        <f>G315*F315*E312</f>
        <v>0</v>
      </c>
      <c r="I315" s="4"/>
      <c r="J315" s="17">
        <v>4.72</v>
      </c>
      <c r="K315" s="18">
        <f>J315*H315</f>
        <v>0</v>
      </c>
    </row>
    <row r="316" spans="1:11" s="19" customFormat="1" ht="12.75">
      <c r="A316" s="1"/>
      <c r="B316" s="8"/>
      <c r="C316" s="9" t="s">
        <v>13</v>
      </c>
      <c r="D316" s="1"/>
      <c r="E316" s="4"/>
      <c r="F316" s="4" t="s">
        <v>298</v>
      </c>
      <c r="G316" s="4"/>
      <c r="H316" s="5">
        <f>F316*E312</f>
        <v>3454.962</v>
      </c>
      <c r="I316" s="4"/>
      <c r="J316" s="17">
        <v>1.96</v>
      </c>
      <c r="K316" s="18">
        <f>J316*H316</f>
        <v>6771.72552</v>
      </c>
    </row>
    <row r="317" spans="1:11" s="19" customFormat="1" ht="12.75">
      <c r="A317" s="1"/>
      <c r="B317" s="8"/>
      <c r="C317" s="9" t="s">
        <v>15</v>
      </c>
      <c r="D317" s="1"/>
      <c r="E317" s="10" t="s">
        <v>16</v>
      </c>
      <c r="F317" s="10" t="s">
        <v>99</v>
      </c>
      <c r="G317" s="10"/>
      <c r="H317" s="13">
        <f>(H313+H315)*F317</f>
        <v>744.4238256000001</v>
      </c>
      <c r="I317" s="11"/>
      <c r="J317" s="11"/>
      <c r="K317" s="23">
        <f>(K313+K315)*F317</f>
        <v>3513.680456832</v>
      </c>
    </row>
    <row r="318" spans="1:11" s="19" customFormat="1" ht="12.75">
      <c r="A318" s="1"/>
      <c r="B318" s="8"/>
      <c r="C318" s="9" t="s">
        <v>18</v>
      </c>
      <c r="D318" s="1"/>
      <c r="E318" s="10" t="s">
        <v>16</v>
      </c>
      <c r="F318" s="10" t="s">
        <v>24</v>
      </c>
      <c r="G318" s="10"/>
      <c r="H318" s="13">
        <f>(H313+H315)*F318</f>
        <v>501.228</v>
      </c>
      <c r="I318" s="11"/>
      <c r="J318" s="11"/>
      <c r="K318" s="23">
        <f>(K313+K315)*F318</f>
        <v>2365.79616</v>
      </c>
    </row>
    <row r="319" spans="1:11" s="19" customFormat="1" ht="12.75">
      <c r="A319" s="1"/>
      <c r="B319" s="8"/>
      <c r="C319" s="14" t="s">
        <v>20</v>
      </c>
      <c r="D319" s="1"/>
      <c r="E319" s="4"/>
      <c r="F319" s="4"/>
      <c r="G319" s="4"/>
      <c r="H319" s="20">
        <f>H313+H314+H316+H317+H318</f>
        <v>5718.7725756</v>
      </c>
      <c r="I319" s="21"/>
      <c r="J319" s="21"/>
      <c r="K319" s="22">
        <f>K313+K314+K316+K317+K318</f>
        <v>17465.233894332</v>
      </c>
    </row>
    <row r="320" spans="1:11" s="12" customFormat="1" ht="25.5">
      <c r="A320" s="7">
        <v>24</v>
      </c>
      <c r="B320" s="8" t="s">
        <v>299</v>
      </c>
      <c r="C320" s="9" t="s">
        <v>300</v>
      </c>
      <c r="D320" s="7" t="s">
        <v>43</v>
      </c>
      <c r="E320" s="10" t="s">
        <v>24</v>
      </c>
      <c r="F320" s="10"/>
      <c r="G320" s="10"/>
      <c r="H320" s="13"/>
      <c r="I320" s="10"/>
      <c r="J320" s="11"/>
      <c r="K320" s="13"/>
    </row>
    <row r="321" spans="1:11" s="12" customFormat="1" ht="12.75">
      <c r="A321" s="7"/>
      <c r="B321" s="8"/>
      <c r="C321" s="9" t="s">
        <v>5</v>
      </c>
      <c r="D321" s="7"/>
      <c r="E321" s="10"/>
      <c r="F321" s="10" t="s">
        <v>301</v>
      </c>
      <c r="G321" s="10" t="s">
        <v>7</v>
      </c>
      <c r="H321" s="13">
        <f>G321*F321*E320</f>
        <v>235.2225</v>
      </c>
      <c r="I321" s="4" t="s">
        <v>302</v>
      </c>
      <c r="J321" s="11">
        <v>4.88</v>
      </c>
      <c r="K321" s="13">
        <f>J321*H321</f>
        <v>1147.8858</v>
      </c>
    </row>
    <row r="322" spans="1:11" s="12" customFormat="1" ht="12.75">
      <c r="A322" s="7"/>
      <c r="B322" s="8"/>
      <c r="C322" s="9" t="s">
        <v>9</v>
      </c>
      <c r="D322" s="7"/>
      <c r="E322" s="10"/>
      <c r="F322" s="10" t="s">
        <v>303</v>
      </c>
      <c r="G322" s="10" t="s">
        <v>7</v>
      </c>
      <c r="H322" s="13">
        <f>G322*F322*E320</f>
        <v>31.92</v>
      </c>
      <c r="I322" s="10"/>
      <c r="J322" s="11">
        <v>3.81</v>
      </c>
      <c r="K322" s="13">
        <f>J322*H322</f>
        <v>121.6152</v>
      </c>
    </row>
    <row r="323" spans="1:11" s="12" customFormat="1" ht="12.75">
      <c r="A323" s="7"/>
      <c r="B323" s="8"/>
      <c r="C323" s="9" t="s">
        <v>11</v>
      </c>
      <c r="D323" s="7"/>
      <c r="E323" s="10"/>
      <c r="F323" s="10" t="s">
        <v>12</v>
      </c>
      <c r="G323" s="10" t="s">
        <v>7</v>
      </c>
      <c r="H323" s="13">
        <f>G323*F323*E320</f>
        <v>0</v>
      </c>
      <c r="I323" s="10"/>
      <c r="J323" s="11">
        <v>4.88</v>
      </c>
      <c r="K323" s="13">
        <f>J323*H323</f>
        <v>0</v>
      </c>
    </row>
    <row r="324" spans="1:11" s="12" customFormat="1" ht="12.75">
      <c r="A324" s="7"/>
      <c r="B324" s="8"/>
      <c r="C324" s="9" t="s">
        <v>13</v>
      </c>
      <c r="D324" s="7"/>
      <c r="E324" s="10"/>
      <c r="F324" s="10" t="s">
        <v>304</v>
      </c>
      <c r="G324" s="10"/>
      <c r="H324" s="13">
        <f>F324*E320</f>
        <v>1582.48</v>
      </c>
      <c r="I324" s="10"/>
      <c r="J324" s="11">
        <v>2.32</v>
      </c>
      <c r="K324" s="13">
        <f>J324*H324</f>
        <v>3671.3536</v>
      </c>
    </row>
    <row r="325" spans="1:11" s="12" customFormat="1" ht="12.75">
      <c r="A325" s="7"/>
      <c r="B325" s="8"/>
      <c r="C325" s="9" t="s">
        <v>15</v>
      </c>
      <c r="D325" s="7"/>
      <c r="E325" s="10" t="s">
        <v>16</v>
      </c>
      <c r="F325" s="10" t="s">
        <v>125</v>
      </c>
      <c r="G325" s="10"/>
      <c r="H325" s="13">
        <f>(H321+H323)*F325</f>
        <v>244.6314</v>
      </c>
      <c r="I325" s="11"/>
      <c r="J325" s="11"/>
      <c r="K325" s="13">
        <f>(K321+K323)*F325</f>
        <v>1193.801232</v>
      </c>
    </row>
    <row r="326" spans="1:11" s="12" customFormat="1" ht="12.75">
      <c r="A326" s="7"/>
      <c r="B326" s="8"/>
      <c r="C326" s="9" t="s">
        <v>18</v>
      </c>
      <c r="D326" s="7"/>
      <c r="E326" s="10" t="s">
        <v>16</v>
      </c>
      <c r="F326" s="10" t="s">
        <v>126</v>
      </c>
      <c r="G326" s="10"/>
      <c r="H326" s="13">
        <f>(H321+H323)*F326</f>
        <v>125.96164875</v>
      </c>
      <c r="I326" s="11"/>
      <c r="J326" s="11"/>
      <c r="K326" s="13">
        <f>(K321+K323)*F326</f>
        <v>614.6928459</v>
      </c>
    </row>
    <row r="327" spans="1:11" s="12" customFormat="1" ht="12.75">
      <c r="A327" s="7"/>
      <c r="B327" s="8"/>
      <c r="C327" s="14" t="s">
        <v>20</v>
      </c>
      <c r="D327" s="7"/>
      <c r="E327" s="10"/>
      <c r="F327" s="10"/>
      <c r="G327" s="10"/>
      <c r="H327" s="16">
        <f>H321+H322+H325+H326+H324</f>
        <v>2220.21554875</v>
      </c>
      <c r="I327" s="10"/>
      <c r="J327" s="11"/>
      <c r="K327" s="16">
        <f>K321+K322+K325+K326+K324</f>
        <v>6749.3486778999995</v>
      </c>
    </row>
    <row r="328" spans="1:11" s="12" customFormat="1" ht="25.5">
      <c r="A328" s="7">
        <v>25</v>
      </c>
      <c r="B328" s="8" t="s">
        <v>305</v>
      </c>
      <c r="C328" s="9" t="s">
        <v>306</v>
      </c>
      <c r="D328" s="7" t="s">
        <v>43</v>
      </c>
      <c r="E328" s="10" t="s">
        <v>24</v>
      </c>
      <c r="F328" s="10"/>
      <c r="G328" s="10"/>
      <c r="H328" s="13"/>
      <c r="I328" s="10"/>
      <c r="J328" s="11"/>
      <c r="K328" s="13"/>
    </row>
    <row r="329" spans="1:11" s="12" customFormat="1" ht="12.75">
      <c r="A329" s="7"/>
      <c r="B329" s="8"/>
      <c r="C329" s="9" t="s">
        <v>5</v>
      </c>
      <c r="D329" s="7"/>
      <c r="E329" s="10"/>
      <c r="F329" s="10" t="s">
        <v>307</v>
      </c>
      <c r="G329" s="10" t="s">
        <v>7</v>
      </c>
      <c r="H329" s="13">
        <f>G329*F329*E328</f>
        <v>345.65999999999997</v>
      </c>
      <c r="I329" s="4" t="s">
        <v>308</v>
      </c>
      <c r="J329" s="11">
        <v>4.88</v>
      </c>
      <c r="K329" s="13">
        <f>J329*H329</f>
        <v>1686.8207999999997</v>
      </c>
    </row>
    <row r="330" spans="1:11" s="12" customFormat="1" ht="12.75">
      <c r="A330" s="7"/>
      <c r="B330" s="8"/>
      <c r="C330" s="9" t="s">
        <v>9</v>
      </c>
      <c r="D330" s="7"/>
      <c r="E330" s="10"/>
      <c r="F330" s="10" t="s">
        <v>309</v>
      </c>
      <c r="G330" s="10" t="s">
        <v>7</v>
      </c>
      <c r="H330" s="13">
        <f>G330*F330*E328</f>
        <v>255.06</v>
      </c>
      <c r="I330" s="10"/>
      <c r="J330" s="11">
        <v>3.95</v>
      </c>
      <c r="K330" s="13">
        <f>J330*H330</f>
        <v>1007.4870000000001</v>
      </c>
    </row>
    <row r="331" spans="1:11" s="12" customFormat="1" ht="12.75">
      <c r="A331" s="7"/>
      <c r="B331" s="8"/>
      <c r="C331" s="9" t="s">
        <v>11</v>
      </c>
      <c r="D331" s="7"/>
      <c r="E331" s="10"/>
      <c r="F331" s="10" t="s">
        <v>310</v>
      </c>
      <c r="G331" s="10" t="s">
        <v>7</v>
      </c>
      <c r="H331" s="13">
        <f>G331*F331*E328</f>
        <v>1.1175</v>
      </c>
      <c r="I331" s="10"/>
      <c r="J331" s="11">
        <v>4.88</v>
      </c>
      <c r="K331" s="13">
        <f>J331*H331</f>
        <v>5.453399999999999</v>
      </c>
    </row>
    <row r="332" spans="1:11" s="12" customFormat="1" ht="12.75">
      <c r="A332" s="7"/>
      <c r="B332" s="8"/>
      <c r="C332" s="9" t="s">
        <v>13</v>
      </c>
      <c r="D332" s="7"/>
      <c r="E332" s="10"/>
      <c r="F332" s="10" t="s">
        <v>311</v>
      </c>
      <c r="G332" s="10"/>
      <c r="H332" s="13">
        <f>F332*E328</f>
        <v>4919.75</v>
      </c>
      <c r="I332" s="10"/>
      <c r="J332" s="11">
        <v>2.72</v>
      </c>
      <c r="K332" s="13">
        <f>J332*H332</f>
        <v>13381.720000000001</v>
      </c>
    </row>
    <row r="333" spans="1:11" s="12" customFormat="1" ht="12.75">
      <c r="A333" s="7"/>
      <c r="B333" s="8"/>
      <c r="C333" s="9" t="s">
        <v>15</v>
      </c>
      <c r="D333" s="7"/>
      <c r="E333" s="10" t="s">
        <v>16</v>
      </c>
      <c r="F333" s="10" t="s">
        <v>312</v>
      </c>
      <c r="G333" s="10"/>
      <c r="H333" s="13">
        <f>(H329+H331)*F333</f>
        <v>368.27770499999997</v>
      </c>
      <c r="I333" s="11"/>
      <c r="J333" s="11"/>
      <c r="K333" s="13">
        <f>(K329+K331)*F333</f>
        <v>1797.1952004</v>
      </c>
    </row>
    <row r="334" spans="1:11" s="12" customFormat="1" ht="12.75">
      <c r="A334" s="7"/>
      <c r="B334" s="8"/>
      <c r="C334" s="9" t="s">
        <v>18</v>
      </c>
      <c r="D334" s="7"/>
      <c r="E334" s="10" t="s">
        <v>16</v>
      </c>
      <c r="F334" s="10" t="s">
        <v>126</v>
      </c>
      <c r="G334" s="10"/>
      <c r="H334" s="13">
        <f>(H329+H331)*F334</f>
        <v>185.69935124999998</v>
      </c>
      <c r="I334" s="11"/>
      <c r="J334" s="11"/>
      <c r="K334" s="13">
        <f>(K329+K331)*F334</f>
        <v>906.2128340999999</v>
      </c>
    </row>
    <row r="335" spans="1:11" s="12" customFormat="1" ht="12.75">
      <c r="A335" s="7"/>
      <c r="B335" s="8"/>
      <c r="C335" s="14" t="s">
        <v>20</v>
      </c>
      <c r="D335" s="7"/>
      <c r="E335" s="10"/>
      <c r="F335" s="10"/>
      <c r="G335" s="10"/>
      <c r="H335" s="16">
        <f>H329+H330+H333+H334+H332</f>
        <v>6074.44705625</v>
      </c>
      <c r="I335" s="10"/>
      <c r="J335" s="11"/>
      <c r="K335" s="16">
        <f>K329+K330+K333+K334+K332</f>
        <v>18779.4358345</v>
      </c>
    </row>
    <row r="336" spans="1:11" s="12" customFormat="1" ht="25.5">
      <c r="A336" s="7">
        <v>26</v>
      </c>
      <c r="B336" s="8" t="s">
        <v>313</v>
      </c>
      <c r="C336" s="9" t="s">
        <v>314</v>
      </c>
      <c r="D336" s="7" t="s">
        <v>43</v>
      </c>
      <c r="E336" s="10" t="s">
        <v>315</v>
      </c>
      <c r="F336" s="10"/>
      <c r="G336" s="10"/>
      <c r="H336" s="13"/>
      <c r="I336" s="10"/>
      <c r="J336" s="11"/>
      <c r="K336" s="13"/>
    </row>
    <row r="337" spans="1:11" s="12" customFormat="1" ht="12.75">
      <c r="A337" s="7"/>
      <c r="B337" s="8"/>
      <c r="C337" s="9" t="s">
        <v>5</v>
      </c>
      <c r="D337" s="7"/>
      <c r="E337" s="10"/>
      <c r="F337" s="10" t="s">
        <v>316</v>
      </c>
      <c r="G337" s="10" t="s">
        <v>7</v>
      </c>
      <c r="H337" s="13">
        <f>G337*F337*E336</f>
        <v>3773.7074999999995</v>
      </c>
      <c r="I337" s="4" t="s">
        <v>282</v>
      </c>
      <c r="J337" s="11">
        <v>4.88</v>
      </c>
      <c r="K337" s="13">
        <f>J337*H337</f>
        <v>18415.6926</v>
      </c>
    </row>
    <row r="338" spans="1:11" s="12" customFormat="1" ht="12.75">
      <c r="A338" s="7"/>
      <c r="B338" s="8"/>
      <c r="C338" s="9" t="s">
        <v>9</v>
      </c>
      <c r="D338" s="7"/>
      <c r="E338" s="10"/>
      <c r="F338" s="10" t="s">
        <v>317</v>
      </c>
      <c r="G338" s="10" t="s">
        <v>7</v>
      </c>
      <c r="H338" s="13">
        <f>G338*F338*E336</f>
        <v>149.49749999999997</v>
      </c>
      <c r="I338" s="10"/>
      <c r="J338" s="11">
        <v>3.97</v>
      </c>
      <c r="K338" s="13">
        <f>J338*H338</f>
        <v>593.5050749999999</v>
      </c>
    </row>
    <row r="339" spans="1:11" s="12" customFormat="1" ht="12.75">
      <c r="A339" s="7"/>
      <c r="B339" s="8"/>
      <c r="C339" s="9" t="s">
        <v>11</v>
      </c>
      <c r="D339" s="7"/>
      <c r="E339" s="10"/>
      <c r="F339" s="10" t="s">
        <v>12</v>
      </c>
      <c r="G339" s="10" t="s">
        <v>7</v>
      </c>
      <c r="H339" s="13">
        <f>G339*F339*E336</f>
        <v>0</v>
      </c>
      <c r="I339" s="10"/>
      <c r="J339" s="11">
        <v>4.88</v>
      </c>
      <c r="K339" s="13">
        <f>J339*H339</f>
        <v>0</v>
      </c>
    </row>
    <row r="340" spans="1:11" s="12" customFormat="1" ht="12.75">
      <c r="A340" s="7"/>
      <c r="B340" s="8"/>
      <c r="C340" s="9" t="s">
        <v>13</v>
      </c>
      <c r="D340" s="7"/>
      <c r="E340" s="10"/>
      <c r="F340" s="10" t="s">
        <v>318</v>
      </c>
      <c r="G340" s="10"/>
      <c r="H340" s="13">
        <f>F340*E336</f>
        <v>8200.678</v>
      </c>
      <c r="I340" s="10"/>
      <c r="J340" s="11">
        <v>2.58</v>
      </c>
      <c r="K340" s="13">
        <f>J340*H340</f>
        <v>21157.74924</v>
      </c>
    </row>
    <row r="341" spans="1:11" s="12" customFormat="1" ht="12.75">
      <c r="A341" s="7"/>
      <c r="B341" s="8"/>
      <c r="C341" s="9" t="s">
        <v>15</v>
      </c>
      <c r="D341" s="7"/>
      <c r="E341" s="10" t="s">
        <v>16</v>
      </c>
      <c r="F341" s="10" t="s">
        <v>276</v>
      </c>
      <c r="G341" s="10"/>
      <c r="H341" s="13">
        <f>(H337+H339)*F341</f>
        <v>3334.4479469999997</v>
      </c>
      <c r="I341" s="11"/>
      <c r="J341" s="11"/>
      <c r="K341" s="13">
        <f>(K337+K339)*F341</f>
        <v>16272.10598136</v>
      </c>
    </row>
    <row r="342" spans="1:11" s="12" customFormat="1" ht="12.75">
      <c r="A342" s="7"/>
      <c r="B342" s="8"/>
      <c r="C342" s="9" t="s">
        <v>18</v>
      </c>
      <c r="D342" s="7"/>
      <c r="E342" s="10" t="s">
        <v>16</v>
      </c>
      <c r="F342" s="10" t="s">
        <v>277</v>
      </c>
      <c r="G342" s="10"/>
      <c r="H342" s="13">
        <f>(H337+H339)*F342</f>
        <v>2245.3559625</v>
      </c>
      <c r="I342" s="11"/>
      <c r="J342" s="11"/>
      <c r="K342" s="13">
        <f>(K337+K339)*F342</f>
        <v>10957.337096999998</v>
      </c>
    </row>
    <row r="343" spans="1:11" s="12" customFormat="1" ht="12.75">
      <c r="A343" s="7"/>
      <c r="B343" s="8"/>
      <c r="C343" s="14" t="s">
        <v>20</v>
      </c>
      <c r="D343" s="7"/>
      <c r="E343" s="10"/>
      <c r="F343" s="10"/>
      <c r="G343" s="10"/>
      <c r="H343" s="16">
        <f>H337+H338+H341+H342+H340</f>
        <v>17703.6869095</v>
      </c>
      <c r="I343" s="10"/>
      <c r="J343" s="11"/>
      <c r="K343" s="16">
        <f>K337+K338+K341+K342+K340</f>
        <v>67396.38999336</v>
      </c>
    </row>
    <row r="344" spans="1:11" s="12" customFormat="1" ht="25.5">
      <c r="A344" s="7">
        <v>27</v>
      </c>
      <c r="B344" s="8" t="s">
        <v>319</v>
      </c>
      <c r="C344" s="9" t="s">
        <v>320</v>
      </c>
      <c r="D344" s="7" t="s">
        <v>43</v>
      </c>
      <c r="E344" s="10" t="s">
        <v>321</v>
      </c>
      <c r="F344" s="10"/>
      <c r="G344" s="10"/>
      <c r="H344" s="13"/>
      <c r="I344" s="10"/>
      <c r="J344" s="11"/>
      <c r="K344" s="13"/>
    </row>
    <row r="345" spans="1:11" s="12" customFormat="1" ht="12.75">
      <c r="A345" s="7"/>
      <c r="B345" s="8"/>
      <c r="C345" s="9" t="s">
        <v>5</v>
      </c>
      <c r="D345" s="7"/>
      <c r="E345" s="10"/>
      <c r="F345" s="10" t="s">
        <v>301</v>
      </c>
      <c r="G345" s="10" t="s">
        <v>7</v>
      </c>
      <c r="H345" s="13">
        <f>G345*F345*E344</f>
        <v>112.90679999999999</v>
      </c>
      <c r="I345" s="4" t="s">
        <v>302</v>
      </c>
      <c r="J345" s="11">
        <v>4.88</v>
      </c>
      <c r="K345" s="13">
        <f>J345*H345</f>
        <v>550.9851839999999</v>
      </c>
    </row>
    <row r="346" spans="1:11" s="12" customFormat="1" ht="12.75">
      <c r="A346" s="7"/>
      <c r="B346" s="8"/>
      <c r="C346" s="9" t="s">
        <v>9</v>
      </c>
      <c r="D346" s="7"/>
      <c r="E346" s="10"/>
      <c r="F346" s="10" t="s">
        <v>303</v>
      </c>
      <c r="G346" s="10" t="s">
        <v>7</v>
      </c>
      <c r="H346" s="13">
        <f>G346*F346*E344</f>
        <v>15.3216</v>
      </c>
      <c r="I346" s="10"/>
      <c r="J346" s="11">
        <v>3.81</v>
      </c>
      <c r="K346" s="13">
        <f>J346*H346</f>
        <v>58.375296</v>
      </c>
    </row>
    <row r="347" spans="1:11" s="12" customFormat="1" ht="12.75">
      <c r="A347" s="7"/>
      <c r="B347" s="8"/>
      <c r="C347" s="9" t="s">
        <v>11</v>
      </c>
      <c r="D347" s="7"/>
      <c r="E347" s="10"/>
      <c r="F347" s="10" t="s">
        <v>12</v>
      </c>
      <c r="G347" s="10" t="s">
        <v>7</v>
      </c>
      <c r="H347" s="13">
        <f>G347*F347*E344</f>
        <v>0</v>
      </c>
      <c r="I347" s="10"/>
      <c r="J347" s="11">
        <v>4.88</v>
      </c>
      <c r="K347" s="13">
        <f>J347*H347</f>
        <v>0</v>
      </c>
    </row>
    <row r="348" spans="1:11" s="12" customFormat="1" ht="12.75">
      <c r="A348" s="7"/>
      <c r="B348" s="8"/>
      <c r="C348" s="9" t="s">
        <v>13</v>
      </c>
      <c r="D348" s="7"/>
      <c r="E348" s="10"/>
      <c r="F348" s="10" t="s">
        <v>304</v>
      </c>
      <c r="G348" s="10"/>
      <c r="H348" s="13">
        <f>F348*E344</f>
        <v>759.5903999999999</v>
      </c>
      <c r="I348" s="10"/>
      <c r="J348" s="11">
        <v>2.32</v>
      </c>
      <c r="K348" s="13">
        <f>J348*H348</f>
        <v>1762.2497279999998</v>
      </c>
    </row>
    <row r="349" spans="1:11" s="12" customFormat="1" ht="12.75">
      <c r="A349" s="7"/>
      <c r="B349" s="8"/>
      <c r="C349" s="9" t="s">
        <v>15</v>
      </c>
      <c r="D349" s="7"/>
      <c r="E349" s="10" t="s">
        <v>16</v>
      </c>
      <c r="F349" s="10" t="s">
        <v>125</v>
      </c>
      <c r="G349" s="10"/>
      <c r="H349" s="13">
        <f>(H345+H347)*F349</f>
        <v>117.42307199999999</v>
      </c>
      <c r="I349" s="11"/>
      <c r="J349" s="11"/>
      <c r="K349" s="13">
        <f>(K345+K347)*F349</f>
        <v>573.0245913599999</v>
      </c>
    </row>
    <row r="350" spans="1:11" s="12" customFormat="1" ht="12.75">
      <c r="A350" s="7"/>
      <c r="B350" s="8"/>
      <c r="C350" s="9" t="s">
        <v>18</v>
      </c>
      <c r="D350" s="7"/>
      <c r="E350" s="10" t="s">
        <v>16</v>
      </c>
      <c r="F350" s="10" t="s">
        <v>126</v>
      </c>
      <c r="G350" s="10"/>
      <c r="H350" s="13">
        <f>(H345+H347)*F350</f>
        <v>60.46159139999999</v>
      </c>
      <c r="I350" s="11"/>
      <c r="J350" s="11"/>
      <c r="K350" s="13">
        <f>(K345+K347)*F350</f>
        <v>295.0525660319999</v>
      </c>
    </row>
    <row r="351" spans="1:11" s="12" customFormat="1" ht="12.75">
      <c r="A351" s="7"/>
      <c r="B351" s="8"/>
      <c r="C351" s="14" t="s">
        <v>20</v>
      </c>
      <c r="D351" s="7"/>
      <c r="E351" s="10"/>
      <c r="F351" s="10"/>
      <c r="G351" s="10"/>
      <c r="H351" s="16">
        <f>H345+H346+H349+H350+H348</f>
        <v>1065.7034634</v>
      </c>
      <c r="I351" s="10"/>
      <c r="J351" s="11"/>
      <c r="K351" s="16">
        <f>K345+K346+K349+K350+K348</f>
        <v>3239.6873653919997</v>
      </c>
    </row>
    <row r="352" spans="1:11" s="12" customFormat="1" ht="25.5">
      <c r="A352" s="7">
        <v>28</v>
      </c>
      <c r="B352" s="8" t="s">
        <v>322</v>
      </c>
      <c r="C352" s="9" t="s">
        <v>323</v>
      </c>
      <c r="D352" s="7" t="s">
        <v>43</v>
      </c>
      <c r="E352" s="10" t="s">
        <v>139</v>
      </c>
      <c r="F352" s="10"/>
      <c r="G352" s="10"/>
      <c r="H352" s="13"/>
      <c r="I352" s="10"/>
      <c r="J352" s="11"/>
      <c r="K352" s="13"/>
    </row>
    <row r="353" spans="1:11" s="12" customFormat="1" ht="12.75">
      <c r="A353" s="7"/>
      <c r="B353" s="8"/>
      <c r="C353" s="9" t="s">
        <v>5</v>
      </c>
      <c r="D353" s="7"/>
      <c r="E353" s="10"/>
      <c r="F353" s="10" t="s">
        <v>324</v>
      </c>
      <c r="G353" s="10" t="s">
        <v>7</v>
      </c>
      <c r="H353" s="13">
        <f>G353*F353*E352</f>
        <v>44.579699999999995</v>
      </c>
      <c r="I353" s="4" t="s">
        <v>302</v>
      </c>
      <c r="J353" s="11">
        <v>4.88</v>
      </c>
      <c r="K353" s="13">
        <f>J353*H353</f>
        <v>217.54893599999997</v>
      </c>
    </row>
    <row r="354" spans="1:11" s="12" customFormat="1" ht="12.75">
      <c r="A354" s="7"/>
      <c r="B354" s="8"/>
      <c r="C354" s="9" t="s">
        <v>9</v>
      </c>
      <c r="D354" s="7"/>
      <c r="E354" s="10"/>
      <c r="F354" s="10" t="s">
        <v>325</v>
      </c>
      <c r="G354" s="10" t="s">
        <v>7</v>
      </c>
      <c r="H354" s="13">
        <f>G354*F354*E352</f>
        <v>5.0472</v>
      </c>
      <c r="I354" s="10"/>
      <c r="J354" s="11">
        <v>3.81</v>
      </c>
      <c r="K354" s="13">
        <f>J354*H354</f>
        <v>19.229832000000002</v>
      </c>
    </row>
    <row r="355" spans="1:11" s="12" customFormat="1" ht="12.75">
      <c r="A355" s="7"/>
      <c r="B355" s="8"/>
      <c r="C355" s="9" t="s">
        <v>11</v>
      </c>
      <c r="D355" s="7"/>
      <c r="E355" s="10"/>
      <c r="F355" s="10" t="s">
        <v>94</v>
      </c>
      <c r="G355" s="10" t="s">
        <v>7</v>
      </c>
      <c r="H355" s="13">
        <f>G355*F355*E352</f>
        <v>0.24300000000000002</v>
      </c>
      <c r="I355" s="10"/>
      <c r="J355" s="11">
        <v>4.88</v>
      </c>
      <c r="K355" s="13">
        <f>J355*H355</f>
        <v>1.18584</v>
      </c>
    </row>
    <row r="356" spans="1:11" s="12" customFormat="1" ht="12.75">
      <c r="A356" s="7"/>
      <c r="B356" s="8"/>
      <c r="C356" s="9" t="s">
        <v>13</v>
      </c>
      <c r="D356" s="7"/>
      <c r="E356" s="10"/>
      <c r="F356" s="10" t="s">
        <v>326</v>
      </c>
      <c r="G356" s="10"/>
      <c r="H356" s="13">
        <f>F356*E352</f>
        <v>249.37800000000001</v>
      </c>
      <c r="I356" s="10"/>
      <c r="J356" s="11">
        <v>2.32</v>
      </c>
      <c r="K356" s="13">
        <f>J356*H356</f>
        <v>578.55696</v>
      </c>
    </row>
    <row r="357" spans="1:11" s="12" customFormat="1" ht="12.75">
      <c r="A357" s="7"/>
      <c r="B357" s="8"/>
      <c r="C357" s="9" t="s">
        <v>15</v>
      </c>
      <c r="D357" s="7"/>
      <c r="E357" s="10" t="s">
        <v>16</v>
      </c>
      <c r="F357" s="10" t="s">
        <v>125</v>
      </c>
      <c r="G357" s="10"/>
      <c r="H357" s="13">
        <f>(H353+H355)*F357</f>
        <v>46.615608</v>
      </c>
      <c r="I357" s="11"/>
      <c r="J357" s="11"/>
      <c r="K357" s="13">
        <f>(K353+K355)*F357</f>
        <v>227.48416704</v>
      </c>
    </row>
    <row r="358" spans="1:11" s="12" customFormat="1" ht="12.75">
      <c r="A358" s="7"/>
      <c r="B358" s="8"/>
      <c r="C358" s="9" t="s">
        <v>18</v>
      </c>
      <c r="D358" s="7"/>
      <c r="E358" s="10" t="s">
        <v>16</v>
      </c>
      <c r="F358" s="10" t="s">
        <v>126</v>
      </c>
      <c r="G358" s="10"/>
      <c r="H358" s="13">
        <f>(H353+H355)*F358</f>
        <v>24.002555849999997</v>
      </c>
      <c r="I358" s="11"/>
      <c r="J358" s="11"/>
      <c r="K358" s="13">
        <f>(K353+K355)*F358</f>
        <v>117.13247254799998</v>
      </c>
    </row>
    <row r="359" spans="1:11" s="12" customFormat="1" ht="12.75">
      <c r="A359" s="7"/>
      <c r="B359" s="8"/>
      <c r="C359" s="14" t="s">
        <v>20</v>
      </c>
      <c r="D359" s="7"/>
      <c r="E359" s="10"/>
      <c r="F359" s="10"/>
      <c r="G359" s="10"/>
      <c r="H359" s="16">
        <f>H353+H354+H357+H358+H356</f>
        <v>369.62306385</v>
      </c>
      <c r="I359" s="10"/>
      <c r="J359" s="11"/>
      <c r="K359" s="16">
        <f>K353+K354+K357+K358+K356</f>
        <v>1159.952367588</v>
      </c>
    </row>
    <row r="360" spans="1:11" s="12" customFormat="1" ht="25.5">
      <c r="A360" s="7">
        <v>29</v>
      </c>
      <c r="B360" s="8" t="s">
        <v>327</v>
      </c>
      <c r="C360" s="9" t="s">
        <v>328</v>
      </c>
      <c r="D360" s="7" t="s">
        <v>3</v>
      </c>
      <c r="E360" s="10" t="s">
        <v>329</v>
      </c>
      <c r="F360" s="10"/>
      <c r="G360" s="10"/>
      <c r="H360" s="13"/>
      <c r="I360" s="10"/>
      <c r="J360" s="11"/>
      <c r="K360" s="13"/>
    </row>
    <row r="361" spans="1:11" s="12" customFormat="1" ht="12.75">
      <c r="A361" s="7"/>
      <c r="B361" s="8"/>
      <c r="C361" s="9" t="s">
        <v>5</v>
      </c>
      <c r="D361" s="7"/>
      <c r="E361" s="10"/>
      <c r="F361" s="10" t="s">
        <v>330</v>
      </c>
      <c r="G361" s="10" t="s">
        <v>7</v>
      </c>
      <c r="H361" s="13">
        <f>G361*F361*E360</f>
        <v>1415.6999999999998</v>
      </c>
      <c r="I361" s="4" t="s">
        <v>331</v>
      </c>
      <c r="J361" s="11">
        <v>4.88</v>
      </c>
      <c r="K361" s="13">
        <f>J361*H361</f>
        <v>6908.615999999999</v>
      </c>
    </row>
    <row r="362" spans="1:11" s="12" customFormat="1" ht="12.75">
      <c r="A362" s="7"/>
      <c r="B362" s="8"/>
      <c r="C362" s="9" t="s">
        <v>9</v>
      </c>
      <c r="D362" s="7"/>
      <c r="E362" s="10"/>
      <c r="F362" s="10" t="s">
        <v>332</v>
      </c>
      <c r="G362" s="10" t="s">
        <v>7</v>
      </c>
      <c r="H362" s="13">
        <f>G362*F362*E360</f>
        <v>158.4</v>
      </c>
      <c r="I362" s="10"/>
      <c r="J362" s="11">
        <v>3.96</v>
      </c>
      <c r="K362" s="13">
        <f>J362*H362</f>
        <v>627.264</v>
      </c>
    </row>
    <row r="363" spans="1:11" s="12" customFormat="1" ht="12.75">
      <c r="A363" s="7"/>
      <c r="B363" s="8"/>
      <c r="C363" s="9" t="s">
        <v>11</v>
      </c>
      <c r="D363" s="7"/>
      <c r="E363" s="10"/>
      <c r="F363" s="10" t="s">
        <v>12</v>
      </c>
      <c r="G363" s="10" t="s">
        <v>7</v>
      </c>
      <c r="H363" s="13">
        <f>G363*F363*E360</f>
        <v>0</v>
      </c>
      <c r="I363" s="10"/>
      <c r="J363" s="11">
        <v>4.88</v>
      </c>
      <c r="K363" s="13">
        <f>J363*H363</f>
        <v>0</v>
      </c>
    </row>
    <row r="364" spans="1:11" s="12" customFormat="1" ht="12.75">
      <c r="A364" s="7"/>
      <c r="B364" s="8"/>
      <c r="C364" s="9" t="s">
        <v>13</v>
      </c>
      <c r="D364" s="7"/>
      <c r="E364" s="10"/>
      <c r="F364" s="10" t="s">
        <v>333</v>
      </c>
      <c r="G364" s="10"/>
      <c r="H364" s="13">
        <f>F364*E360</f>
        <v>8865</v>
      </c>
      <c r="I364" s="10"/>
      <c r="J364" s="11">
        <v>1.96</v>
      </c>
      <c r="K364" s="13">
        <f>J364*H364</f>
        <v>17375.4</v>
      </c>
    </row>
    <row r="365" spans="1:11" s="12" customFormat="1" ht="12.75">
      <c r="A365" s="7"/>
      <c r="B365" s="8"/>
      <c r="C365" s="9" t="s">
        <v>15</v>
      </c>
      <c r="D365" s="7"/>
      <c r="E365" s="10" t="s">
        <v>16</v>
      </c>
      <c r="F365" s="10" t="s">
        <v>125</v>
      </c>
      <c r="G365" s="10"/>
      <c r="H365" s="13">
        <f>(H361+H363)*F365</f>
        <v>1472.328</v>
      </c>
      <c r="I365" s="11"/>
      <c r="J365" s="11"/>
      <c r="K365" s="13">
        <f>(K361+K363)*F365</f>
        <v>7184.960639999999</v>
      </c>
    </row>
    <row r="366" spans="1:11" s="12" customFormat="1" ht="12.75">
      <c r="A366" s="7"/>
      <c r="B366" s="8"/>
      <c r="C366" s="9" t="s">
        <v>18</v>
      </c>
      <c r="D366" s="7"/>
      <c r="E366" s="10" t="s">
        <v>16</v>
      </c>
      <c r="F366" s="10" t="s">
        <v>126</v>
      </c>
      <c r="G366" s="10"/>
      <c r="H366" s="13">
        <f>(H361+H363)*F366</f>
        <v>758.1073499999999</v>
      </c>
      <c r="I366" s="11"/>
      <c r="J366" s="11"/>
      <c r="K366" s="13">
        <f>(K361+K363)*F366</f>
        <v>3699.5638679999993</v>
      </c>
    </row>
    <row r="367" spans="1:11" s="12" customFormat="1" ht="12.75">
      <c r="A367" s="7"/>
      <c r="B367" s="8"/>
      <c r="C367" s="14" t="s">
        <v>20</v>
      </c>
      <c r="D367" s="7"/>
      <c r="E367" s="10"/>
      <c r="F367" s="10"/>
      <c r="G367" s="10"/>
      <c r="H367" s="16">
        <f>H361+H362+H365+H366+H364</f>
        <v>12669.53535</v>
      </c>
      <c r="I367" s="10"/>
      <c r="J367" s="11"/>
      <c r="K367" s="16">
        <f>K361+K362+K365+K366+K364</f>
        <v>35795.804508</v>
      </c>
    </row>
    <row r="368" spans="1:11" s="12" customFormat="1" ht="25.5">
      <c r="A368" s="7">
        <v>30</v>
      </c>
      <c r="B368" s="8" t="s">
        <v>334</v>
      </c>
      <c r="C368" s="9" t="s">
        <v>335</v>
      </c>
      <c r="D368" s="7" t="s">
        <v>336</v>
      </c>
      <c r="E368" s="10" t="s">
        <v>188</v>
      </c>
      <c r="F368" s="10"/>
      <c r="G368" s="10"/>
      <c r="H368" s="13"/>
      <c r="I368" s="10"/>
      <c r="J368" s="11"/>
      <c r="K368" s="13"/>
    </row>
    <row r="369" spans="1:11" s="12" customFormat="1" ht="12.75">
      <c r="A369" s="7"/>
      <c r="B369" s="8"/>
      <c r="C369" s="9" t="s">
        <v>5</v>
      </c>
      <c r="D369" s="7"/>
      <c r="E369" s="10"/>
      <c r="F369" s="10" t="s">
        <v>337</v>
      </c>
      <c r="G369" s="10" t="s">
        <v>7</v>
      </c>
      <c r="H369" s="13">
        <f>G369*F369*E368</f>
        <v>80.6805</v>
      </c>
      <c r="I369" s="4" t="s">
        <v>338</v>
      </c>
      <c r="J369" s="11">
        <v>4.88</v>
      </c>
      <c r="K369" s="13">
        <f>J369*H369</f>
        <v>393.72083999999995</v>
      </c>
    </row>
    <row r="370" spans="1:11" s="12" customFormat="1" ht="12.75">
      <c r="A370" s="7"/>
      <c r="B370" s="8"/>
      <c r="C370" s="9" t="s">
        <v>9</v>
      </c>
      <c r="D370" s="7"/>
      <c r="E370" s="10"/>
      <c r="F370" s="10" t="s">
        <v>339</v>
      </c>
      <c r="G370" s="10" t="s">
        <v>7</v>
      </c>
      <c r="H370" s="13">
        <f>G370*F370*E368</f>
        <v>7.731</v>
      </c>
      <c r="I370" s="10"/>
      <c r="J370" s="11">
        <v>2.6</v>
      </c>
      <c r="K370" s="13">
        <f>J370*H370</f>
        <v>20.1006</v>
      </c>
    </row>
    <row r="371" spans="1:11" s="12" customFormat="1" ht="12.75">
      <c r="A371" s="7"/>
      <c r="B371" s="8"/>
      <c r="C371" s="9" t="s">
        <v>11</v>
      </c>
      <c r="D371" s="7"/>
      <c r="E371" s="10"/>
      <c r="F371" s="10" t="s">
        <v>280</v>
      </c>
      <c r="G371" s="10" t="s">
        <v>7</v>
      </c>
      <c r="H371" s="13">
        <f>G371*F371*E368</f>
        <v>0.243</v>
      </c>
      <c r="I371" s="10"/>
      <c r="J371" s="11">
        <v>4.88</v>
      </c>
      <c r="K371" s="13">
        <f>J371*H371</f>
        <v>1.18584</v>
      </c>
    </row>
    <row r="372" spans="1:11" s="12" customFormat="1" ht="12.75">
      <c r="A372" s="7"/>
      <c r="B372" s="8"/>
      <c r="C372" s="9" t="s">
        <v>13</v>
      </c>
      <c r="D372" s="7"/>
      <c r="E372" s="10"/>
      <c r="F372" s="10" t="s">
        <v>340</v>
      </c>
      <c r="G372" s="10"/>
      <c r="H372" s="13">
        <f>F372*E368</f>
        <v>619.4909999999999</v>
      </c>
      <c r="I372" s="10"/>
      <c r="J372" s="11">
        <v>1.33</v>
      </c>
      <c r="K372" s="13">
        <f>J372*H372</f>
        <v>823.9230299999999</v>
      </c>
    </row>
    <row r="373" spans="1:11" s="12" customFormat="1" ht="12.75">
      <c r="A373" s="7"/>
      <c r="B373" s="8"/>
      <c r="C373" s="9" t="s">
        <v>15</v>
      </c>
      <c r="D373" s="7"/>
      <c r="E373" s="10" t="s">
        <v>16</v>
      </c>
      <c r="F373" s="10" t="s">
        <v>125</v>
      </c>
      <c r="G373" s="10"/>
      <c r="H373" s="13">
        <f>(H369+H371)*F373</f>
        <v>84.16044</v>
      </c>
      <c r="I373" s="11"/>
      <c r="J373" s="11"/>
      <c r="K373" s="13">
        <f>(K369+K371)*F373</f>
        <v>410.7029471999999</v>
      </c>
    </row>
    <row r="374" spans="1:11" s="12" customFormat="1" ht="12.75">
      <c r="A374" s="7"/>
      <c r="B374" s="8"/>
      <c r="C374" s="9" t="s">
        <v>18</v>
      </c>
      <c r="D374" s="7"/>
      <c r="E374" s="10" t="s">
        <v>16</v>
      </c>
      <c r="F374" s="10" t="s">
        <v>126</v>
      </c>
      <c r="G374" s="10"/>
      <c r="H374" s="13">
        <f>(H369+H371)*F374</f>
        <v>43.33453424999999</v>
      </c>
      <c r="I374" s="11"/>
      <c r="J374" s="11"/>
      <c r="K374" s="13">
        <f>(K369+K371)*F374</f>
        <v>211.47252713999995</v>
      </c>
    </row>
    <row r="375" spans="1:11" s="12" customFormat="1" ht="12.75">
      <c r="A375" s="7"/>
      <c r="B375" s="8"/>
      <c r="C375" s="14" t="s">
        <v>20</v>
      </c>
      <c r="D375" s="7"/>
      <c r="E375" s="10"/>
      <c r="F375" s="10"/>
      <c r="G375" s="10"/>
      <c r="H375" s="16">
        <f>H369+H370+H373+H374+H372</f>
        <v>835.3974742499998</v>
      </c>
      <c r="I375" s="10"/>
      <c r="J375" s="11"/>
      <c r="K375" s="16">
        <f>K369+K370+K373+K374+K372</f>
        <v>1859.9199443399998</v>
      </c>
    </row>
    <row r="376" spans="1:11" s="12" customFormat="1" ht="25.5">
      <c r="A376" s="7">
        <v>31</v>
      </c>
      <c r="B376" s="8" t="s">
        <v>341</v>
      </c>
      <c r="C376" s="9" t="s">
        <v>342</v>
      </c>
      <c r="D376" s="7" t="s">
        <v>43</v>
      </c>
      <c r="E376" s="10" t="s">
        <v>230</v>
      </c>
      <c r="F376" s="10"/>
      <c r="G376" s="10"/>
      <c r="H376" s="13"/>
      <c r="I376" s="10"/>
      <c r="J376" s="11"/>
      <c r="K376" s="13"/>
    </row>
    <row r="377" spans="1:11" s="12" customFormat="1" ht="12.75">
      <c r="A377" s="7"/>
      <c r="B377" s="8"/>
      <c r="C377" s="9" t="s">
        <v>5</v>
      </c>
      <c r="D377" s="7"/>
      <c r="E377" s="10"/>
      <c r="F377" s="10" t="s">
        <v>343</v>
      </c>
      <c r="G377" s="10" t="s">
        <v>7</v>
      </c>
      <c r="H377" s="13">
        <f>G377*F377*E376</f>
        <v>2105.94555</v>
      </c>
      <c r="I377" s="10" t="s">
        <v>344</v>
      </c>
      <c r="J377" s="11">
        <v>4.88</v>
      </c>
      <c r="K377" s="13">
        <f>J377*H377</f>
        <v>10277.014283999999</v>
      </c>
    </row>
    <row r="378" spans="1:11" s="12" customFormat="1" ht="12.75">
      <c r="A378" s="7"/>
      <c r="B378" s="8"/>
      <c r="C378" s="9" t="s">
        <v>9</v>
      </c>
      <c r="D378" s="7"/>
      <c r="E378" s="10"/>
      <c r="F378" s="10" t="s">
        <v>345</v>
      </c>
      <c r="G378" s="10" t="s">
        <v>7</v>
      </c>
      <c r="H378" s="13">
        <f>G378*F378*E376</f>
        <v>36.617999999999995</v>
      </c>
      <c r="I378" s="10"/>
      <c r="J378" s="11">
        <v>4.09</v>
      </c>
      <c r="K378" s="13">
        <f>J378*H378</f>
        <v>149.76761999999997</v>
      </c>
    </row>
    <row r="379" spans="1:11" s="12" customFormat="1" ht="12.75">
      <c r="A379" s="7"/>
      <c r="B379" s="8"/>
      <c r="C379" s="9" t="s">
        <v>11</v>
      </c>
      <c r="D379" s="7"/>
      <c r="E379" s="10"/>
      <c r="F379" s="10" t="s">
        <v>346</v>
      </c>
      <c r="G379" s="10" t="s">
        <v>7</v>
      </c>
      <c r="H379" s="13">
        <f>G379*F379*E376</f>
        <v>22.35075</v>
      </c>
      <c r="I379" s="10"/>
      <c r="J379" s="11">
        <v>4.88</v>
      </c>
      <c r="K379" s="13">
        <f>J379*H379</f>
        <v>109.07166000000001</v>
      </c>
    </row>
    <row r="380" spans="1:11" s="12" customFormat="1" ht="12.75">
      <c r="A380" s="7"/>
      <c r="B380" s="8"/>
      <c r="C380" s="9" t="s">
        <v>13</v>
      </c>
      <c r="D380" s="7"/>
      <c r="E380" s="10"/>
      <c r="F380" s="10" t="s">
        <v>347</v>
      </c>
      <c r="G380" s="10"/>
      <c r="H380" s="13">
        <f>F380*E376</f>
        <v>10246.852</v>
      </c>
      <c r="I380" s="10"/>
      <c r="J380" s="11">
        <v>2.01</v>
      </c>
      <c r="K380" s="13">
        <f>J380*H380</f>
        <v>20596.17252</v>
      </c>
    </row>
    <row r="381" spans="1:11" s="12" customFormat="1" ht="12.75">
      <c r="A381" s="7"/>
      <c r="B381" s="8"/>
      <c r="C381" s="9" t="s">
        <v>15</v>
      </c>
      <c r="D381" s="7"/>
      <c r="E381" s="10" t="s">
        <v>16</v>
      </c>
      <c r="F381" s="10" t="s">
        <v>107</v>
      </c>
      <c r="G381" s="10"/>
      <c r="H381" s="13">
        <f>(H377+H379)*F381</f>
        <v>1979.3155590000001</v>
      </c>
      <c r="I381" s="11"/>
      <c r="J381" s="11"/>
      <c r="K381" s="13">
        <f>(K377+K379)*F381</f>
        <v>9659.05992792</v>
      </c>
    </row>
    <row r="382" spans="1:11" s="12" customFormat="1" ht="12.75">
      <c r="A382" s="7"/>
      <c r="B382" s="8"/>
      <c r="C382" s="9" t="s">
        <v>18</v>
      </c>
      <c r="D382" s="7"/>
      <c r="E382" s="10" t="s">
        <v>16</v>
      </c>
      <c r="F382" s="10" t="s">
        <v>108</v>
      </c>
      <c r="G382" s="10"/>
      <c r="H382" s="13">
        <f>(H377+H379)*F382</f>
        <v>994.9785202500001</v>
      </c>
      <c r="I382" s="11"/>
      <c r="J382" s="11"/>
      <c r="K382" s="13">
        <f>(K377+K379)*F382</f>
        <v>4855.49517882</v>
      </c>
    </row>
    <row r="383" spans="1:11" s="12" customFormat="1" ht="12.75">
      <c r="A383" s="7"/>
      <c r="B383" s="8"/>
      <c r="C383" s="14" t="s">
        <v>20</v>
      </c>
      <c r="D383" s="7"/>
      <c r="E383" s="10"/>
      <c r="F383" s="10"/>
      <c r="G383" s="10"/>
      <c r="H383" s="16">
        <f>H377+H378+H380+H381+H382</f>
        <v>15363.709629250003</v>
      </c>
      <c r="I383" s="15"/>
      <c r="J383" s="15"/>
      <c r="K383" s="16">
        <f>K377+K378+K380+K381+K382</f>
        <v>45537.50953074</v>
      </c>
    </row>
    <row r="384" spans="1:11" s="12" customFormat="1" ht="25.5">
      <c r="A384" s="7">
        <v>32</v>
      </c>
      <c r="B384" s="8" t="s">
        <v>348</v>
      </c>
      <c r="C384" s="9" t="s">
        <v>349</v>
      </c>
      <c r="D384" s="7" t="s">
        <v>43</v>
      </c>
      <c r="E384" s="10" t="s">
        <v>157</v>
      </c>
      <c r="F384" s="10"/>
      <c r="G384" s="10"/>
      <c r="H384" s="13"/>
      <c r="I384" s="10"/>
      <c r="J384" s="11"/>
      <c r="K384" s="13"/>
    </row>
    <row r="385" spans="1:11" s="12" customFormat="1" ht="12.75">
      <c r="A385" s="7"/>
      <c r="B385" s="8"/>
      <c r="C385" s="9" t="s">
        <v>5</v>
      </c>
      <c r="D385" s="7"/>
      <c r="E385" s="10"/>
      <c r="F385" s="10" t="s">
        <v>350</v>
      </c>
      <c r="G385" s="10" t="s">
        <v>7</v>
      </c>
      <c r="H385" s="13">
        <f>G385*F385*E384</f>
        <v>2034.5664000000002</v>
      </c>
      <c r="I385" s="10" t="s">
        <v>344</v>
      </c>
      <c r="J385" s="11">
        <v>4.88</v>
      </c>
      <c r="K385" s="13">
        <f>J385*H385</f>
        <v>9928.684032000001</v>
      </c>
    </row>
    <row r="386" spans="1:11" s="12" customFormat="1" ht="12.75">
      <c r="A386" s="7"/>
      <c r="B386" s="8"/>
      <c r="C386" s="9" t="s">
        <v>9</v>
      </c>
      <c r="D386" s="7"/>
      <c r="E386" s="10"/>
      <c r="F386" s="10" t="s">
        <v>345</v>
      </c>
      <c r="G386" s="10" t="s">
        <v>7</v>
      </c>
      <c r="H386" s="13">
        <f>G386*F386*E384</f>
        <v>13.7856</v>
      </c>
      <c r="I386" s="10"/>
      <c r="J386" s="11">
        <v>4.09</v>
      </c>
      <c r="K386" s="13">
        <f>J386*H386</f>
        <v>56.383104</v>
      </c>
    </row>
    <row r="387" spans="1:11" s="12" customFormat="1" ht="12.75">
      <c r="A387" s="7"/>
      <c r="B387" s="8"/>
      <c r="C387" s="9" t="s">
        <v>11</v>
      </c>
      <c r="D387" s="7"/>
      <c r="E387" s="10"/>
      <c r="F387" s="10" t="s">
        <v>346</v>
      </c>
      <c r="G387" s="10" t="s">
        <v>7</v>
      </c>
      <c r="H387" s="13">
        <f>G387*F387*E384</f>
        <v>8.4144</v>
      </c>
      <c r="I387" s="10"/>
      <c r="J387" s="11">
        <v>4.88</v>
      </c>
      <c r="K387" s="13">
        <f>J387*H387</f>
        <v>41.062272</v>
      </c>
    </row>
    <row r="388" spans="1:11" s="12" customFormat="1" ht="12.75">
      <c r="A388" s="7"/>
      <c r="B388" s="8"/>
      <c r="C388" s="9" t="s">
        <v>13</v>
      </c>
      <c r="D388" s="7"/>
      <c r="E388" s="10"/>
      <c r="F388" s="10" t="s">
        <v>351</v>
      </c>
      <c r="G388" s="10"/>
      <c r="H388" s="13">
        <f>F388*E384</f>
        <v>4411.8048</v>
      </c>
      <c r="I388" s="10"/>
      <c r="J388" s="11">
        <v>2.01</v>
      </c>
      <c r="K388" s="13">
        <f>J388*H388</f>
        <v>8867.727647999998</v>
      </c>
    </row>
    <row r="389" spans="1:11" s="12" customFormat="1" ht="12.75">
      <c r="A389" s="7"/>
      <c r="B389" s="8"/>
      <c r="C389" s="9" t="s">
        <v>15</v>
      </c>
      <c r="D389" s="7"/>
      <c r="E389" s="10" t="s">
        <v>16</v>
      </c>
      <c r="F389" s="10" t="s">
        <v>107</v>
      </c>
      <c r="G389" s="10"/>
      <c r="H389" s="13">
        <f>(H385+H387)*F389</f>
        <v>1899.9721440000003</v>
      </c>
      <c r="I389" s="11"/>
      <c r="J389" s="11"/>
      <c r="K389" s="13">
        <f>(K385+K387)*F389</f>
        <v>9271.86406272</v>
      </c>
    </row>
    <row r="390" spans="1:11" s="12" customFormat="1" ht="12.75">
      <c r="A390" s="7"/>
      <c r="B390" s="8"/>
      <c r="C390" s="9" t="s">
        <v>18</v>
      </c>
      <c r="D390" s="7"/>
      <c r="E390" s="10" t="s">
        <v>16</v>
      </c>
      <c r="F390" s="10" t="s">
        <v>108</v>
      </c>
      <c r="G390" s="10"/>
      <c r="H390" s="13">
        <f>(H385+H387)*F390</f>
        <v>955.0935240000002</v>
      </c>
      <c r="I390" s="11"/>
      <c r="J390" s="11"/>
      <c r="K390" s="13">
        <f>(K385+K387)*F390</f>
        <v>4660.85639712</v>
      </c>
    </row>
    <row r="391" spans="1:11" s="12" customFormat="1" ht="12.75">
      <c r="A391" s="7"/>
      <c r="B391" s="8"/>
      <c r="C391" s="14" t="s">
        <v>20</v>
      </c>
      <c r="D391" s="7"/>
      <c r="E391" s="10"/>
      <c r="F391" s="10"/>
      <c r="G391" s="10"/>
      <c r="H391" s="16">
        <f>H385+H386+H388+H389+H390</f>
        <v>9315.222468</v>
      </c>
      <c r="I391" s="15"/>
      <c r="J391" s="15"/>
      <c r="K391" s="16">
        <f>K385+K386+K388+K389+K390</f>
        <v>32785.51524384</v>
      </c>
    </row>
    <row r="392" spans="1:11" s="12" customFormat="1" ht="25.5">
      <c r="A392" s="7">
        <v>3</v>
      </c>
      <c r="B392" s="8" t="s">
        <v>352</v>
      </c>
      <c r="C392" s="9" t="s">
        <v>353</v>
      </c>
      <c r="D392" s="7" t="s">
        <v>43</v>
      </c>
      <c r="E392" s="10" t="s">
        <v>354</v>
      </c>
      <c r="F392" s="10"/>
      <c r="G392" s="10"/>
      <c r="H392" s="13"/>
      <c r="I392" s="10"/>
      <c r="J392" s="11"/>
      <c r="K392" s="13"/>
    </row>
    <row r="393" spans="1:11" s="12" customFormat="1" ht="12.75">
      <c r="A393" s="7"/>
      <c r="B393" s="8"/>
      <c r="C393" s="9" t="s">
        <v>5</v>
      </c>
      <c r="D393" s="7"/>
      <c r="E393" s="10"/>
      <c r="F393" s="10" t="s">
        <v>355</v>
      </c>
      <c r="G393" s="10" t="s">
        <v>7</v>
      </c>
      <c r="H393" s="13">
        <f>G393*F393*E392</f>
        <v>888.0837300000001</v>
      </c>
      <c r="I393" s="4" t="s">
        <v>356</v>
      </c>
      <c r="J393" s="11">
        <v>5.22</v>
      </c>
      <c r="K393" s="13">
        <f>J393*H393</f>
        <v>4635.7970706</v>
      </c>
    </row>
    <row r="394" spans="1:11" s="12" customFormat="1" ht="12.75">
      <c r="A394" s="7"/>
      <c r="B394" s="8"/>
      <c r="C394" s="9" t="s">
        <v>9</v>
      </c>
      <c r="D394" s="7"/>
      <c r="E394" s="10"/>
      <c r="F394" s="10" t="s">
        <v>357</v>
      </c>
      <c r="G394" s="10" t="s">
        <v>7</v>
      </c>
      <c r="H394" s="13">
        <f>G394*F394*E392</f>
        <v>22.958775</v>
      </c>
      <c r="I394" s="10"/>
      <c r="J394" s="11">
        <v>4.01</v>
      </c>
      <c r="K394" s="13">
        <f>J394*H394</f>
        <v>92.06468774999999</v>
      </c>
    </row>
    <row r="395" spans="1:11" s="12" customFormat="1" ht="12.75">
      <c r="A395" s="7"/>
      <c r="B395" s="8"/>
      <c r="C395" s="9" t="s">
        <v>11</v>
      </c>
      <c r="D395" s="7"/>
      <c r="E395" s="10"/>
      <c r="F395" s="10" t="s">
        <v>60</v>
      </c>
      <c r="G395" s="10" t="s">
        <v>7</v>
      </c>
      <c r="H395" s="13">
        <f>G395*F395*E392</f>
        <v>0.62694</v>
      </c>
      <c r="I395" s="10"/>
      <c r="J395" s="11">
        <v>5.22</v>
      </c>
      <c r="K395" s="13">
        <f>J395*H395</f>
        <v>3.2726268000000003</v>
      </c>
    </row>
    <row r="396" spans="1:11" s="12" customFormat="1" ht="12.75">
      <c r="A396" s="7"/>
      <c r="B396" s="8"/>
      <c r="C396" s="9" t="s">
        <v>13</v>
      </c>
      <c r="D396" s="7"/>
      <c r="E396" s="10"/>
      <c r="F396" s="10" t="s">
        <v>358</v>
      </c>
      <c r="G396" s="10"/>
      <c r="H396" s="13">
        <f>F396*E392</f>
        <v>3852.36441</v>
      </c>
      <c r="I396" s="10"/>
      <c r="J396" s="11">
        <v>1.99</v>
      </c>
      <c r="K396" s="13">
        <f>J396*H396</f>
        <v>7666.2051759000005</v>
      </c>
    </row>
    <row r="397" spans="1:11" s="12" customFormat="1" ht="12.75">
      <c r="A397" s="7"/>
      <c r="B397" s="8"/>
      <c r="C397" s="9" t="s">
        <v>15</v>
      </c>
      <c r="D397" s="7"/>
      <c r="E397" s="10" t="s">
        <v>16</v>
      </c>
      <c r="F397" s="10" t="s">
        <v>115</v>
      </c>
      <c r="G397" s="10"/>
      <c r="H397" s="13">
        <f>(H393+H395)*F397</f>
        <v>839.83158315</v>
      </c>
      <c r="I397" s="11"/>
      <c r="J397" s="11"/>
      <c r="K397" s="13">
        <f>(K393+K395)*F397</f>
        <v>4383.920864042999</v>
      </c>
    </row>
    <row r="398" spans="1:11" s="12" customFormat="1" ht="12.75">
      <c r="A398" s="7"/>
      <c r="B398" s="8"/>
      <c r="C398" s="9" t="s">
        <v>18</v>
      </c>
      <c r="D398" s="7"/>
      <c r="E398" s="10" t="s">
        <v>16</v>
      </c>
      <c r="F398" s="10" t="s">
        <v>108</v>
      </c>
      <c r="G398" s="10"/>
      <c r="H398" s="13">
        <f>(H393+H395)*F398</f>
        <v>415.47223822500007</v>
      </c>
      <c r="I398" s="11"/>
      <c r="J398" s="11"/>
      <c r="K398" s="13">
        <f>(K393+K395)*F398</f>
        <v>2168.7650835345</v>
      </c>
    </row>
    <row r="399" spans="1:11" s="12" customFormat="1" ht="12.75">
      <c r="A399" s="7"/>
      <c r="B399" s="8"/>
      <c r="C399" s="14" t="s">
        <v>20</v>
      </c>
      <c r="D399" s="7"/>
      <c r="E399" s="10"/>
      <c r="F399" s="10"/>
      <c r="G399" s="10"/>
      <c r="H399" s="16">
        <f>H393+H394+H397+H398+H396</f>
        <v>6018.710736375</v>
      </c>
      <c r="I399" s="10"/>
      <c r="J399" s="11"/>
      <c r="K399" s="16">
        <f>K393+K394+K397+K398+K396</f>
        <v>18946.7528818275</v>
      </c>
    </row>
    <row r="400" spans="1:11" s="12" customFormat="1" ht="25.5">
      <c r="A400" s="7">
        <v>33</v>
      </c>
      <c r="B400" s="8" t="s">
        <v>359</v>
      </c>
      <c r="C400" s="9" t="s">
        <v>360</v>
      </c>
      <c r="D400" s="7" t="s">
        <v>43</v>
      </c>
      <c r="E400" s="10" t="s">
        <v>361</v>
      </c>
      <c r="F400" s="10"/>
      <c r="G400" s="10"/>
      <c r="H400" s="13"/>
      <c r="I400" s="10"/>
      <c r="J400" s="11"/>
      <c r="K400" s="13"/>
    </row>
    <row r="401" spans="1:11" s="12" customFormat="1" ht="12.75">
      <c r="A401" s="7"/>
      <c r="B401" s="8" t="s">
        <v>362</v>
      </c>
      <c r="C401" s="9" t="s">
        <v>5</v>
      </c>
      <c r="D401" s="7"/>
      <c r="E401" s="10"/>
      <c r="F401" s="10" t="s">
        <v>363</v>
      </c>
      <c r="G401" s="10" t="s">
        <v>7</v>
      </c>
      <c r="H401" s="13">
        <f>G401*F401*E400</f>
        <v>10307.466180000001</v>
      </c>
      <c r="I401" s="10" t="s">
        <v>249</v>
      </c>
      <c r="J401" s="11">
        <v>4.88</v>
      </c>
      <c r="K401" s="13">
        <f>J401*H401</f>
        <v>50300.43495840001</v>
      </c>
    </row>
    <row r="402" spans="1:11" s="12" customFormat="1" ht="12.75">
      <c r="A402" s="7"/>
      <c r="B402" s="8"/>
      <c r="C402" s="9" t="s">
        <v>9</v>
      </c>
      <c r="D402" s="7"/>
      <c r="E402" s="10"/>
      <c r="F402" s="10" t="s">
        <v>364</v>
      </c>
      <c r="G402" s="10" t="s">
        <v>7</v>
      </c>
      <c r="H402" s="13">
        <f>G402*F402*E400</f>
        <v>434.14884750000004</v>
      </c>
      <c r="I402" s="10"/>
      <c r="J402" s="11">
        <v>3.37</v>
      </c>
      <c r="K402" s="13">
        <f>J402*H402</f>
        <v>1463.0816160750003</v>
      </c>
    </row>
    <row r="403" spans="1:11" s="12" customFormat="1" ht="12.75">
      <c r="A403" s="7"/>
      <c r="B403" s="8"/>
      <c r="C403" s="9" t="s">
        <v>11</v>
      </c>
      <c r="D403" s="7"/>
      <c r="E403" s="10"/>
      <c r="F403" s="10" t="s">
        <v>365</v>
      </c>
      <c r="G403" s="10" t="s">
        <v>7</v>
      </c>
      <c r="H403" s="13">
        <f>G403*F403*E400</f>
        <v>9.287865</v>
      </c>
      <c r="I403" s="10"/>
      <c r="J403" s="11">
        <v>4.88</v>
      </c>
      <c r="K403" s="13">
        <f>J403*H403</f>
        <v>45.3247812</v>
      </c>
    </row>
    <row r="404" spans="1:11" s="12" customFormat="1" ht="12.75">
      <c r="A404" s="7"/>
      <c r="B404" s="8"/>
      <c r="C404" s="9" t="s">
        <v>13</v>
      </c>
      <c r="D404" s="7"/>
      <c r="E404" s="10"/>
      <c r="F404" s="10" t="s">
        <v>366</v>
      </c>
      <c r="G404" s="10"/>
      <c r="H404" s="13">
        <f>F404*E400</f>
        <v>26922.41261</v>
      </c>
      <c r="I404" s="10"/>
      <c r="J404" s="11">
        <v>2.12</v>
      </c>
      <c r="K404" s="13">
        <f>J404*H404</f>
        <v>57075.514733200005</v>
      </c>
    </row>
    <row r="405" spans="1:11" s="12" customFormat="1" ht="12.75">
      <c r="A405" s="7"/>
      <c r="B405" s="8"/>
      <c r="C405" s="9" t="s">
        <v>15</v>
      </c>
      <c r="D405" s="7"/>
      <c r="E405" s="10" t="s">
        <v>16</v>
      </c>
      <c r="F405" s="10" t="s">
        <v>367</v>
      </c>
      <c r="G405" s="10"/>
      <c r="H405" s="13">
        <f>(H401+H403)*F405</f>
        <v>8201.819465775001</v>
      </c>
      <c r="I405" s="11"/>
      <c r="J405" s="11"/>
      <c r="K405" s="13">
        <f>(K401+K403)*F405</f>
        <v>40024.878992982005</v>
      </c>
    </row>
    <row r="406" spans="1:11" s="12" customFormat="1" ht="12.75">
      <c r="A406" s="7"/>
      <c r="B406" s="8"/>
      <c r="C406" s="9" t="s">
        <v>18</v>
      </c>
      <c r="D406" s="7"/>
      <c r="E406" s="10" t="s">
        <v>16</v>
      </c>
      <c r="F406" s="10" t="s">
        <v>254</v>
      </c>
      <c r="G406" s="10"/>
      <c r="H406" s="13">
        <f>(H401+H403)*F406</f>
        <v>7453.854797512501</v>
      </c>
      <c r="I406" s="11"/>
      <c r="J406" s="11"/>
      <c r="K406" s="13">
        <f>(K401+K403)*F406</f>
        <v>36374.811411861</v>
      </c>
    </row>
    <row r="407" spans="1:11" s="12" customFormat="1" ht="12.75">
      <c r="A407" s="7"/>
      <c r="B407" s="8"/>
      <c r="C407" s="14" t="s">
        <v>20</v>
      </c>
      <c r="D407" s="7"/>
      <c r="E407" s="10"/>
      <c r="F407" s="10"/>
      <c r="G407" s="10"/>
      <c r="H407" s="16">
        <f>H401+H402+H404+H405+H406</f>
        <v>53319.701900787506</v>
      </c>
      <c r="I407" s="15"/>
      <c r="J407" s="15"/>
      <c r="K407" s="16">
        <f>K401+K402+K404+K405+K406</f>
        <v>185238.72171251805</v>
      </c>
    </row>
    <row r="408" spans="1:11" s="12" customFormat="1" ht="25.5">
      <c r="A408" s="7">
        <v>34</v>
      </c>
      <c r="B408" s="8" t="s">
        <v>368</v>
      </c>
      <c r="C408" s="9" t="s">
        <v>369</v>
      </c>
      <c r="D408" s="7" t="s">
        <v>63</v>
      </c>
      <c r="E408" s="10" t="s">
        <v>119</v>
      </c>
      <c r="F408" s="10"/>
      <c r="G408" s="10"/>
      <c r="H408" s="13"/>
      <c r="I408" s="10"/>
      <c r="J408" s="11"/>
      <c r="K408" s="13"/>
    </row>
    <row r="409" spans="1:11" s="12" customFormat="1" ht="12.75">
      <c r="A409" s="7"/>
      <c r="B409" s="8"/>
      <c r="C409" s="9" t="s">
        <v>5</v>
      </c>
      <c r="D409" s="7"/>
      <c r="E409" s="10"/>
      <c r="F409" s="10" t="s">
        <v>370</v>
      </c>
      <c r="G409" s="10" t="s">
        <v>7</v>
      </c>
      <c r="H409" s="13">
        <f>G409*F409*E408</f>
        <v>18.276000000000003</v>
      </c>
      <c r="I409" s="10" t="s">
        <v>371</v>
      </c>
      <c r="J409" s="11">
        <v>4.88</v>
      </c>
      <c r="K409" s="13">
        <f>J409*H409</f>
        <v>89.18688000000002</v>
      </c>
    </row>
    <row r="410" spans="1:11" s="12" customFormat="1" ht="12.75">
      <c r="A410" s="7"/>
      <c r="B410" s="8"/>
      <c r="C410" s="9" t="s">
        <v>9</v>
      </c>
      <c r="D410" s="7"/>
      <c r="E410" s="10"/>
      <c r="F410" s="10" t="s">
        <v>372</v>
      </c>
      <c r="G410" s="10" t="s">
        <v>7</v>
      </c>
      <c r="H410" s="13">
        <f>G410*F410*E408</f>
        <v>43.1808</v>
      </c>
      <c r="I410" s="10"/>
      <c r="J410" s="11">
        <v>4.39</v>
      </c>
      <c r="K410" s="13">
        <f>J410*H410</f>
        <v>189.56371199999998</v>
      </c>
    </row>
    <row r="411" spans="1:11" s="12" customFormat="1" ht="12.75">
      <c r="A411" s="7"/>
      <c r="B411" s="8"/>
      <c r="C411" s="9" t="s">
        <v>11</v>
      </c>
      <c r="D411" s="7"/>
      <c r="E411" s="10"/>
      <c r="F411" s="10" t="s">
        <v>373</v>
      </c>
      <c r="G411" s="10" t="s">
        <v>7</v>
      </c>
      <c r="H411" s="13">
        <f>G411*F411*E408</f>
        <v>4.5768</v>
      </c>
      <c r="I411" s="10"/>
      <c r="J411" s="11">
        <v>4.88</v>
      </c>
      <c r="K411" s="13">
        <f>J411*H411</f>
        <v>22.334784000000003</v>
      </c>
    </row>
    <row r="412" spans="1:11" s="12" customFormat="1" ht="12.75">
      <c r="A412" s="7"/>
      <c r="B412" s="8"/>
      <c r="C412" s="9" t="s">
        <v>13</v>
      </c>
      <c r="D412" s="7"/>
      <c r="E412" s="10"/>
      <c r="F412" s="10" t="s">
        <v>374</v>
      </c>
      <c r="G412" s="10"/>
      <c r="H412" s="13">
        <f>F412*E408</f>
        <v>311.22</v>
      </c>
      <c r="I412" s="10"/>
      <c r="J412" s="11">
        <v>2.82</v>
      </c>
      <c r="K412" s="13">
        <f>J412*H412</f>
        <v>877.6404</v>
      </c>
    </row>
    <row r="413" spans="1:11" s="12" customFormat="1" ht="12.75">
      <c r="A413" s="7"/>
      <c r="B413" s="8"/>
      <c r="C413" s="9" t="s">
        <v>15</v>
      </c>
      <c r="D413" s="7"/>
      <c r="E413" s="10" t="s">
        <v>16</v>
      </c>
      <c r="F413" s="10" t="s">
        <v>367</v>
      </c>
      <c r="G413" s="10"/>
      <c r="H413" s="13">
        <f>(H409+H411)*F413</f>
        <v>18.167976000000003</v>
      </c>
      <c r="I413" s="11"/>
      <c r="J413" s="11"/>
      <c r="K413" s="13">
        <f>(K409+K411)*F413</f>
        <v>88.65972288000002</v>
      </c>
    </row>
    <row r="414" spans="1:11" s="12" customFormat="1" ht="12.75">
      <c r="A414" s="7"/>
      <c r="B414" s="8"/>
      <c r="C414" s="9" t="s">
        <v>18</v>
      </c>
      <c r="D414" s="7"/>
      <c r="E414" s="10" t="s">
        <v>16</v>
      </c>
      <c r="F414" s="10" t="s">
        <v>254</v>
      </c>
      <c r="G414" s="10"/>
      <c r="H414" s="13">
        <f>(H409+H411)*F414</f>
        <v>16.511148000000002</v>
      </c>
      <c r="I414" s="11"/>
      <c r="J414" s="11"/>
      <c r="K414" s="13">
        <f>(K409+K411)*F414</f>
        <v>80.57440224000001</v>
      </c>
    </row>
    <row r="415" spans="1:11" s="12" customFormat="1" ht="12.75">
      <c r="A415" s="7"/>
      <c r="B415" s="8"/>
      <c r="C415" s="14" t="s">
        <v>20</v>
      </c>
      <c r="D415" s="7"/>
      <c r="E415" s="10"/>
      <c r="F415" s="10"/>
      <c r="G415" s="10"/>
      <c r="H415" s="16">
        <f>H409+H410+H412+H413+H414</f>
        <v>407.355924</v>
      </c>
      <c r="I415" s="15"/>
      <c r="J415" s="15"/>
      <c r="K415" s="16">
        <f>K409+K410+K412+K413+K414</f>
        <v>1325.6251171200001</v>
      </c>
    </row>
    <row r="416" spans="1:11" s="12" customFormat="1" ht="12.75">
      <c r="A416" s="7">
        <v>35</v>
      </c>
      <c r="B416" s="8" t="s">
        <v>375</v>
      </c>
      <c r="C416" s="9" t="s">
        <v>376</v>
      </c>
      <c r="D416" s="7" t="s">
        <v>142</v>
      </c>
      <c r="E416" s="10" t="s">
        <v>220</v>
      </c>
      <c r="F416" s="10"/>
      <c r="G416" s="10"/>
      <c r="H416" s="13"/>
      <c r="I416" s="10"/>
      <c r="J416" s="11"/>
      <c r="K416" s="13"/>
    </row>
    <row r="417" spans="1:11" s="12" customFormat="1" ht="12.75">
      <c r="A417" s="7"/>
      <c r="B417" s="8"/>
      <c r="C417" s="9" t="s">
        <v>13</v>
      </c>
      <c r="D417" s="7"/>
      <c r="E417" s="10"/>
      <c r="F417" s="10" t="s">
        <v>377</v>
      </c>
      <c r="G417" s="10"/>
      <c r="H417" s="16">
        <f>F417*E416</f>
        <v>3526</v>
      </c>
      <c r="I417" s="10" t="s">
        <v>371</v>
      </c>
      <c r="J417" s="11">
        <v>2.82</v>
      </c>
      <c r="K417" s="16">
        <f>J417*H417</f>
        <v>9943.32</v>
      </c>
    </row>
    <row r="418" spans="1:11" s="12" customFormat="1" ht="12.75">
      <c r="A418" s="7">
        <v>36</v>
      </c>
      <c r="B418" s="8" t="s">
        <v>378</v>
      </c>
      <c r="C418" s="9" t="s">
        <v>379</v>
      </c>
      <c r="D418" s="7" t="s">
        <v>43</v>
      </c>
      <c r="E418" s="10" t="s">
        <v>19</v>
      </c>
      <c r="F418" s="10"/>
      <c r="G418" s="10"/>
      <c r="H418" s="13"/>
      <c r="I418" s="10"/>
      <c r="J418" s="11"/>
      <c r="K418" s="13"/>
    </row>
    <row r="419" spans="1:11" s="12" customFormat="1" ht="12.75">
      <c r="A419" s="7"/>
      <c r="B419" s="8"/>
      <c r="C419" s="9" t="s">
        <v>5</v>
      </c>
      <c r="D419" s="7"/>
      <c r="E419" s="10"/>
      <c r="F419" s="10" t="s">
        <v>380</v>
      </c>
      <c r="G419" s="10" t="s">
        <v>7</v>
      </c>
      <c r="H419" s="13">
        <f>G419*F419*E418</f>
        <v>1250.8964999999998</v>
      </c>
      <c r="I419" s="10" t="s">
        <v>381</v>
      </c>
      <c r="J419" s="11">
        <v>4.88</v>
      </c>
      <c r="K419" s="13">
        <f>J419*H419</f>
        <v>6104.374919999999</v>
      </c>
    </row>
    <row r="420" spans="1:11" s="12" customFormat="1" ht="12.75">
      <c r="A420" s="7"/>
      <c r="B420" s="8"/>
      <c r="C420" s="9" t="s">
        <v>9</v>
      </c>
      <c r="D420" s="7"/>
      <c r="E420" s="10"/>
      <c r="F420" s="10" t="s">
        <v>382</v>
      </c>
      <c r="G420" s="10" t="s">
        <v>7</v>
      </c>
      <c r="H420" s="13">
        <f>G420*F420*E418</f>
        <v>190.00799999999998</v>
      </c>
      <c r="I420" s="10"/>
      <c r="J420" s="11">
        <v>3.95</v>
      </c>
      <c r="K420" s="13">
        <f>J420*H420</f>
        <v>750.5315999999999</v>
      </c>
    </row>
    <row r="421" spans="1:11" s="12" customFormat="1" ht="12.75">
      <c r="A421" s="7"/>
      <c r="B421" s="8"/>
      <c r="C421" s="9" t="s">
        <v>11</v>
      </c>
      <c r="D421" s="7"/>
      <c r="E421" s="10"/>
      <c r="F421" s="10" t="s">
        <v>12</v>
      </c>
      <c r="G421" s="10" t="s">
        <v>7</v>
      </c>
      <c r="H421" s="13">
        <f>G421*F421*E418</f>
        <v>0</v>
      </c>
      <c r="I421" s="10"/>
      <c r="J421" s="11">
        <v>4.88</v>
      </c>
      <c r="K421" s="13">
        <f>J421*H421</f>
        <v>0</v>
      </c>
    </row>
    <row r="422" spans="1:11" s="12" customFormat="1" ht="12.75">
      <c r="A422" s="7"/>
      <c r="B422" s="8"/>
      <c r="C422" s="9" t="s">
        <v>13</v>
      </c>
      <c r="D422" s="7"/>
      <c r="E422" s="10"/>
      <c r="F422" s="10" t="s">
        <v>383</v>
      </c>
      <c r="G422" s="10"/>
      <c r="H422" s="13">
        <f>F422*E418</f>
        <v>4764.802</v>
      </c>
      <c r="I422" s="10"/>
      <c r="J422" s="11">
        <v>2.19</v>
      </c>
      <c r="K422" s="13">
        <f>J422*H422</f>
        <v>10434.916379999999</v>
      </c>
    </row>
    <row r="423" spans="1:11" s="12" customFormat="1" ht="12.75">
      <c r="A423" s="7"/>
      <c r="B423" s="8"/>
      <c r="C423" s="9" t="s">
        <v>15</v>
      </c>
      <c r="D423" s="7"/>
      <c r="E423" s="10" t="s">
        <v>16</v>
      </c>
      <c r="F423" s="10" t="s">
        <v>384</v>
      </c>
      <c r="G423" s="10"/>
      <c r="H423" s="13">
        <f>(H419+H421)*F423</f>
        <v>917.1573137999999</v>
      </c>
      <c r="I423" s="11"/>
      <c r="J423" s="11"/>
      <c r="K423" s="13">
        <f>(K419+K421)*F423</f>
        <v>4475.727691343999</v>
      </c>
    </row>
    <row r="424" spans="1:11" s="12" customFormat="1" ht="12.75">
      <c r="A424" s="7"/>
      <c r="B424" s="8"/>
      <c r="C424" s="9" t="s">
        <v>18</v>
      </c>
      <c r="D424" s="7"/>
      <c r="E424" s="10" t="s">
        <v>16</v>
      </c>
      <c r="F424" s="10" t="s">
        <v>24</v>
      </c>
      <c r="G424" s="10"/>
      <c r="H424" s="13">
        <f>(H419+H421)*F424</f>
        <v>625.4482499999999</v>
      </c>
      <c r="I424" s="11"/>
      <c r="J424" s="11"/>
      <c r="K424" s="13">
        <f>(K419+K421)*F424</f>
        <v>3052.1874599999996</v>
      </c>
    </row>
    <row r="425" spans="1:11" s="12" customFormat="1" ht="12.75">
      <c r="A425" s="7"/>
      <c r="B425" s="8"/>
      <c r="C425" s="14" t="s">
        <v>20</v>
      </c>
      <c r="D425" s="7"/>
      <c r="E425" s="10"/>
      <c r="F425" s="10"/>
      <c r="G425" s="10"/>
      <c r="H425" s="16">
        <f>H419+H420+H422+H423+H424</f>
        <v>7748.312063799998</v>
      </c>
      <c r="I425" s="15"/>
      <c r="J425" s="15"/>
      <c r="K425" s="16">
        <f>K419+K420+K422+K423+K424</f>
        <v>24817.738051344</v>
      </c>
    </row>
    <row r="426" spans="1:11" s="12" customFormat="1" ht="12.75">
      <c r="A426" s="7"/>
      <c r="B426" s="8"/>
      <c r="C426" s="14" t="s">
        <v>37</v>
      </c>
      <c r="D426" s="7"/>
      <c r="E426" s="10"/>
      <c r="F426" s="10"/>
      <c r="G426" s="10"/>
      <c r="H426" s="24">
        <f>H425+H417+H415+H407+H399+H391+H383+H375+H367+H359+H351+H343+H335+H327+H319+H311+H303+H295+H287+H279+H271+H263</f>
        <v>191776.56028841704</v>
      </c>
      <c r="I426" s="15"/>
      <c r="J426" s="15"/>
      <c r="K426" s="24">
        <f>K425+K417+K415+K407+K399+K391+K383+K375+K367+K359+K351+K343+K335+K327+K319+K311+K303+K295+K287+K279+K271+K263</f>
        <v>618264.4351932815</v>
      </c>
    </row>
    <row r="427" spans="1:11" s="12" customFormat="1" ht="12.75">
      <c r="A427" s="7"/>
      <c r="B427" s="8"/>
      <c r="C427" s="37" t="s">
        <v>385</v>
      </c>
      <c r="D427" s="38"/>
      <c r="E427" s="38"/>
      <c r="F427" s="38"/>
      <c r="G427" s="10"/>
      <c r="H427" s="16"/>
      <c r="I427" s="15"/>
      <c r="J427" s="15"/>
      <c r="K427" s="16"/>
    </row>
    <row r="428" spans="1:11" s="12" customFormat="1" ht="25.5">
      <c r="A428" s="7">
        <v>37</v>
      </c>
      <c r="B428" s="8" t="s">
        <v>386</v>
      </c>
      <c r="C428" s="9" t="s">
        <v>387</v>
      </c>
      <c r="D428" s="7" t="s">
        <v>32</v>
      </c>
      <c r="E428" s="10" t="s">
        <v>388</v>
      </c>
      <c r="F428" s="10"/>
      <c r="G428" s="10"/>
      <c r="H428" s="13"/>
      <c r="I428" s="10"/>
      <c r="J428" s="11"/>
      <c r="K428" s="13"/>
    </row>
    <row r="429" spans="1:11" s="12" customFormat="1" ht="12.75">
      <c r="A429" s="7"/>
      <c r="B429" s="8" t="s">
        <v>389</v>
      </c>
      <c r="C429" s="9" t="s">
        <v>5</v>
      </c>
      <c r="D429" s="7"/>
      <c r="E429" s="10"/>
      <c r="F429" s="10" t="s">
        <v>390</v>
      </c>
      <c r="G429" s="10" t="s">
        <v>7</v>
      </c>
      <c r="H429" s="13">
        <f>G429*F429*E428*B429</f>
        <v>504.8039999999999</v>
      </c>
      <c r="I429" s="10" t="s">
        <v>391</v>
      </c>
      <c r="J429" s="11">
        <v>4.88</v>
      </c>
      <c r="K429" s="13">
        <f>J429*H429</f>
        <v>2463.4435199999994</v>
      </c>
    </row>
    <row r="430" spans="1:11" s="12" customFormat="1" ht="12.75">
      <c r="A430" s="7"/>
      <c r="B430" s="8" t="s">
        <v>392</v>
      </c>
      <c r="C430" s="9" t="s">
        <v>9</v>
      </c>
      <c r="D430" s="7"/>
      <c r="E430" s="10"/>
      <c r="F430" s="10" t="s">
        <v>393</v>
      </c>
      <c r="G430" s="10" t="s">
        <v>7</v>
      </c>
      <c r="H430" s="13">
        <f>G430*F430*E428*B430</f>
        <v>505.94062499999995</v>
      </c>
      <c r="I430" s="10"/>
      <c r="J430" s="11">
        <v>4.6</v>
      </c>
      <c r="K430" s="13">
        <f>J430*H430</f>
        <v>2327.3268749999997</v>
      </c>
    </row>
    <row r="431" spans="1:11" s="12" customFormat="1" ht="12.75">
      <c r="A431" s="7"/>
      <c r="B431" s="8" t="s">
        <v>392</v>
      </c>
      <c r="C431" s="9" t="s">
        <v>11</v>
      </c>
      <c r="D431" s="7"/>
      <c r="E431" s="10"/>
      <c r="F431" s="10" t="s">
        <v>394</v>
      </c>
      <c r="G431" s="10" t="s">
        <v>7</v>
      </c>
      <c r="H431" s="13">
        <f>G431*F431*E428*B431</f>
        <v>176.27812500000002</v>
      </c>
      <c r="I431" s="10"/>
      <c r="J431" s="11">
        <v>4.88</v>
      </c>
      <c r="K431" s="13">
        <f>J431*H431</f>
        <v>860.23725</v>
      </c>
    </row>
    <row r="432" spans="1:11" s="12" customFormat="1" ht="12.75">
      <c r="A432" s="7"/>
      <c r="B432" s="8"/>
      <c r="C432" s="9" t="s">
        <v>13</v>
      </c>
      <c r="D432" s="7"/>
      <c r="E432" s="10"/>
      <c r="F432" s="10" t="s">
        <v>395</v>
      </c>
      <c r="G432" s="10"/>
      <c r="H432" s="13">
        <f>F432*E428</f>
        <v>1589.3525</v>
      </c>
      <c r="I432" s="10"/>
      <c r="J432" s="11">
        <v>1.88</v>
      </c>
      <c r="K432" s="13">
        <f>J432*H432</f>
        <v>2987.9826999999996</v>
      </c>
    </row>
    <row r="433" spans="1:11" s="12" customFormat="1" ht="12.75">
      <c r="A433" s="7"/>
      <c r="B433" s="8"/>
      <c r="C433" s="9" t="s">
        <v>15</v>
      </c>
      <c r="D433" s="7"/>
      <c r="E433" s="10" t="s">
        <v>16</v>
      </c>
      <c r="F433" s="7">
        <v>0.84</v>
      </c>
      <c r="G433" s="10"/>
      <c r="H433" s="13">
        <f>(H429+H431)*F433</f>
        <v>572.1089849999998</v>
      </c>
      <c r="I433" s="11"/>
      <c r="J433" s="11"/>
      <c r="K433" s="13">
        <f>(K429+K431)*F433</f>
        <v>2791.8918467999993</v>
      </c>
    </row>
    <row r="434" spans="1:11" s="12" customFormat="1" ht="12.75">
      <c r="A434" s="7"/>
      <c r="B434" s="8"/>
      <c r="C434" s="9" t="s">
        <v>18</v>
      </c>
      <c r="D434" s="7"/>
      <c r="E434" s="10" t="s">
        <v>16</v>
      </c>
      <c r="F434" s="7">
        <v>0.5525</v>
      </c>
      <c r="G434" s="10"/>
      <c r="H434" s="13">
        <f>(H429+H431)*F434</f>
        <v>376.29787406249994</v>
      </c>
      <c r="I434" s="11"/>
      <c r="J434" s="11"/>
      <c r="K434" s="13">
        <f>(K429+K431)*F434</f>
        <v>1836.3336254249996</v>
      </c>
    </row>
    <row r="435" spans="1:11" s="12" customFormat="1" ht="12.75">
      <c r="A435" s="7"/>
      <c r="B435" s="8"/>
      <c r="C435" s="14" t="s">
        <v>20</v>
      </c>
      <c r="D435" s="7"/>
      <c r="E435" s="10"/>
      <c r="F435" s="10"/>
      <c r="G435" s="10"/>
      <c r="H435" s="16">
        <f>H429+H430+H432+H433+H434</f>
        <v>3548.5039840624995</v>
      </c>
      <c r="I435" s="10"/>
      <c r="J435" s="11"/>
      <c r="K435" s="16">
        <f>K429+K430+K432+K433+K434</f>
        <v>12406.978567224996</v>
      </c>
    </row>
    <row r="436" spans="1:11" s="12" customFormat="1" ht="12.75">
      <c r="A436" s="7">
        <v>38</v>
      </c>
      <c r="B436" s="8" t="s">
        <v>396</v>
      </c>
      <c r="C436" s="9" t="s">
        <v>397</v>
      </c>
      <c r="D436" s="7" t="s">
        <v>142</v>
      </c>
      <c r="E436" s="10" t="s">
        <v>398</v>
      </c>
      <c r="F436" s="10"/>
      <c r="G436" s="10"/>
      <c r="H436" s="13"/>
      <c r="I436" s="10"/>
      <c r="J436" s="11"/>
      <c r="K436" s="13"/>
    </row>
    <row r="437" spans="1:11" s="12" customFormat="1" ht="12.75">
      <c r="A437" s="7"/>
      <c r="B437" s="8"/>
      <c r="C437" s="9" t="s">
        <v>13</v>
      </c>
      <c r="D437" s="7"/>
      <c r="E437" s="10"/>
      <c r="F437" s="10" t="s">
        <v>399</v>
      </c>
      <c r="G437" s="10"/>
      <c r="H437" s="16">
        <f>F437*E436</f>
        <v>1494.5</v>
      </c>
      <c r="I437" s="10" t="s">
        <v>391</v>
      </c>
      <c r="J437" s="11">
        <v>1.88</v>
      </c>
      <c r="K437" s="16">
        <f>J437*H437</f>
        <v>2809.66</v>
      </c>
    </row>
    <row r="438" spans="1:11" s="12" customFormat="1" ht="12.75">
      <c r="A438" s="7">
        <v>39</v>
      </c>
      <c r="B438" s="8" t="s">
        <v>400</v>
      </c>
      <c r="C438" s="9" t="s">
        <v>401</v>
      </c>
      <c r="D438" s="7" t="s">
        <v>402</v>
      </c>
      <c r="E438" s="10" t="s">
        <v>403</v>
      </c>
      <c r="F438" s="10"/>
      <c r="G438" s="10"/>
      <c r="H438" s="13"/>
      <c r="I438" s="10"/>
      <c r="J438" s="11"/>
      <c r="K438" s="13"/>
    </row>
    <row r="439" spans="1:11" s="12" customFormat="1" ht="12.75">
      <c r="A439" s="7"/>
      <c r="B439" s="8"/>
      <c r="C439" s="9" t="s">
        <v>13</v>
      </c>
      <c r="D439" s="7"/>
      <c r="E439" s="10"/>
      <c r="F439" s="10" t="s">
        <v>404</v>
      </c>
      <c r="G439" s="10"/>
      <c r="H439" s="16">
        <f>F439*E438</f>
        <v>579.2</v>
      </c>
      <c r="I439" s="10" t="s">
        <v>391</v>
      </c>
      <c r="J439" s="11">
        <v>1.88</v>
      </c>
      <c r="K439" s="16">
        <f>J439*H439</f>
        <v>1088.896</v>
      </c>
    </row>
    <row r="440" spans="1:11" s="12" customFormat="1" ht="25.5">
      <c r="A440" s="7">
        <v>40</v>
      </c>
      <c r="B440" s="8" t="s">
        <v>405</v>
      </c>
      <c r="C440" s="9" t="s">
        <v>406</v>
      </c>
      <c r="D440" s="7" t="s">
        <v>32</v>
      </c>
      <c r="E440" s="10" t="s">
        <v>147</v>
      </c>
      <c r="F440" s="10"/>
      <c r="G440" s="10"/>
      <c r="H440" s="13"/>
      <c r="I440" s="10"/>
      <c r="J440" s="11"/>
      <c r="K440" s="13"/>
    </row>
    <row r="441" spans="1:11" s="12" customFormat="1" ht="12.75">
      <c r="A441" s="7"/>
      <c r="B441" s="8" t="s">
        <v>389</v>
      </c>
      <c r="C441" s="9" t="s">
        <v>5</v>
      </c>
      <c r="D441" s="7"/>
      <c r="E441" s="10"/>
      <c r="F441" s="10" t="s">
        <v>407</v>
      </c>
      <c r="G441" s="10" t="s">
        <v>7</v>
      </c>
      <c r="H441" s="13">
        <f>G441*F441*E440*B441</f>
        <v>45.329895</v>
      </c>
      <c r="I441" s="10" t="s">
        <v>391</v>
      </c>
      <c r="J441" s="11">
        <v>4.88</v>
      </c>
      <c r="K441" s="13">
        <f>J441*H441</f>
        <v>221.2098876</v>
      </c>
    </row>
    <row r="442" spans="1:11" s="12" customFormat="1" ht="12.75">
      <c r="A442" s="7"/>
      <c r="B442" s="8" t="s">
        <v>392</v>
      </c>
      <c r="C442" s="9" t="s">
        <v>9</v>
      </c>
      <c r="D442" s="7"/>
      <c r="E442" s="10"/>
      <c r="F442" s="10" t="s">
        <v>408</v>
      </c>
      <c r="G442" s="10" t="s">
        <v>7</v>
      </c>
      <c r="H442" s="13">
        <f>G442*F442*E440*B442</f>
        <v>119.525625</v>
      </c>
      <c r="I442" s="10"/>
      <c r="J442" s="11">
        <v>4.6</v>
      </c>
      <c r="K442" s="13">
        <f>J442*H442</f>
        <v>549.817875</v>
      </c>
    </row>
    <row r="443" spans="1:11" s="12" customFormat="1" ht="12.75">
      <c r="A443" s="7"/>
      <c r="B443" s="8" t="s">
        <v>392</v>
      </c>
      <c r="C443" s="9" t="s">
        <v>11</v>
      </c>
      <c r="D443" s="7"/>
      <c r="E443" s="10"/>
      <c r="F443" s="10" t="s">
        <v>409</v>
      </c>
      <c r="G443" s="10" t="s">
        <v>7</v>
      </c>
      <c r="H443" s="13">
        <f>G443*F443*E440*B443</f>
        <v>28.698749999999997</v>
      </c>
      <c r="I443" s="10"/>
      <c r="J443" s="11">
        <v>4.88</v>
      </c>
      <c r="K443" s="13">
        <f>J443*H443</f>
        <v>140.04989999999998</v>
      </c>
    </row>
    <row r="444" spans="1:11" s="12" customFormat="1" ht="12.75">
      <c r="A444" s="7"/>
      <c r="B444" s="8"/>
      <c r="C444" s="9" t="s">
        <v>13</v>
      </c>
      <c r="D444" s="7"/>
      <c r="E444" s="10"/>
      <c r="F444" s="10" t="s">
        <v>410</v>
      </c>
      <c r="G444" s="10"/>
      <c r="H444" s="13">
        <f>F444*E440</f>
        <v>137.0679</v>
      </c>
      <c r="I444" s="10"/>
      <c r="J444" s="11">
        <v>1.88</v>
      </c>
      <c r="K444" s="13">
        <f>J444*H444</f>
        <v>257.687652</v>
      </c>
    </row>
    <row r="445" spans="1:11" s="12" customFormat="1" ht="12.75">
      <c r="A445" s="7"/>
      <c r="B445" s="8"/>
      <c r="C445" s="9" t="s">
        <v>15</v>
      </c>
      <c r="D445" s="7"/>
      <c r="E445" s="10" t="s">
        <v>16</v>
      </c>
      <c r="F445" s="7">
        <v>0.84</v>
      </c>
      <c r="G445" s="10"/>
      <c r="H445" s="13">
        <f>(H441+H443)*F445</f>
        <v>62.184061799999995</v>
      </c>
      <c r="I445" s="11"/>
      <c r="J445" s="11"/>
      <c r="K445" s="13">
        <f>(K441+K443)*F445</f>
        <v>303.458221584</v>
      </c>
    </row>
    <row r="446" spans="1:11" s="12" customFormat="1" ht="12.75">
      <c r="A446" s="7"/>
      <c r="B446" s="8"/>
      <c r="C446" s="9" t="s">
        <v>18</v>
      </c>
      <c r="D446" s="7"/>
      <c r="E446" s="10" t="s">
        <v>16</v>
      </c>
      <c r="F446" s="7">
        <v>0.5525</v>
      </c>
      <c r="G446" s="10"/>
      <c r="H446" s="13">
        <f>(H441+H443)*F446</f>
        <v>40.9008263625</v>
      </c>
      <c r="I446" s="11"/>
      <c r="J446" s="11"/>
      <c r="K446" s="13">
        <f>(K441+K443)*F446</f>
        <v>199.596032649</v>
      </c>
    </row>
    <row r="447" spans="1:11" s="12" customFormat="1" ht="12.75">
      <c r="A447" s="7"/>
      <c r="B447" s="8"/>
      <c r="C447" s="14" t="s">
        <v>20</v>
      </c>
      <c r="D447" s="7"/>
      <c r="E447" s="10"/>
      <c r="F447" s="10"/>
      <c r="G447" s="10"/>
      <c r="H447" s="16">
        <f>H441+H442+H444+H445+H446</f>
        <v>405.00830816250004</v>
      </c>
      <c r="I447" s="10"/>
      <c r="J447" s="11"/>
      <c r="K447" s="16">
        <f>K441+K442+K444+K445+K446</f>
        <v>1531.7696688330002</v>
      </c>
    </row>
    <row r="448" spans="1:11" s="12" customFormat="1" ht="12.75">
      <c r="A448" s="7">
        <v>41</v>
      </c>
      <c r="B448" s="8" t="s">
        <v>411</v>
      </c>
      <c r="C448" s="9" t="s">
        <v>397</v>
      </c>
      <c r="D448" s="7" t="s">
        <v>142</v>
      </c>
      <c r="E448" s="10" t="s">
        <v>143</v>
      </c>
      <c r="F448" s="10"/>
      <c r="G448" s="10"/>
      <c r="H448" s="13"/>
      <c r="I448" s="10"/>
      <c r="J448" s="11"/>
      <c r="K448" s="13"/>
    </row>
    <row r="449" spans="1:11" s="12" customFormat="1" ht="12.75">
      <c r="A449" s="7"/>
      <c r="B449" s="8"/>
      <c r="C449" s="9" t="s">
        <v>13</v>
      </c>
      <c r="D449" s="7"/>
      <c r="E449" s="10"/>
      <c r="F449" s="10" t="s">
        <v>412</v>
      </c>
      <c r="G449" s="10"/>
      <c r="H449" s="16">
        <f>F449*E448</f>
        <v>166.82999999999998</v>
      </c>
      <c r="I449" s="10" t="s">
        <v>391</v>
      </c>
      <c r="J449" s="11">
        <v>1.88</v>
      </c>
      <c r="K449" s="16">
        <f>J449*H449</f>
        <v>313.64039999999994</v>
      </c>
    </row>
    <row r="450" spans="1:11" s="12" customFormat="1" ht="12.75">
      <c r="A450" s="7">
        <v>42</v>
      </c>
      <c r="B450" s="8" t="s">
        <v>413</v>
      </c>
      <c r="C450" s="9" t="s">
        <v>414</v>
      </c>
      <c r="D450" s="7" t="s">
        <v>402</v>
      </c>
      <c r="E450" s="10" t="s">
        <v>403</v>
      </c>
      <c r="F450" s="10"/>
      <c r="G450" s="10"/>
      <c r="H450" s="13"/>
      <c r="I450" s="10"/>
      <c r="J450" s="11"/>
      <c r="K450" s="13"/>
    </row>
    <row r="451" spans="1:11" s="12" customFormat="1" ht="12.75">
      <c r="A451" s="7"/>
      <c r="B451" s="8"/>
      <c r="C451" s="9" t="s">
        <v>13</v>
      </c>
      <c r="D451" s="7"/>
      <c r="E451" s="10"/>
      <c r="F451" s="10" t="s">
        <v>415</v>
      </c>
      <c r="G451" s="10"/>
      <c r="H451" s="16">
        <f>F451*E450</f>
        <v>46.900000000000006</v>
      </c>
      <c r="I451" s="10" t="s">
        <v>391</v>
      </c>
      <c r="J451" s="11">
        <v>1.88</v>
      </c>
      <c r="K451" s="16">
        <f>J451*H451</f>
        <v>88.17200000000001</v>
      </c>
    </row>
    <row r="452" spans="1:11" s="12" customFormat="1" ht="25.5">
      <c r="A452" s="7">
        <v>43</v>
      </c>
      <c r="B452" s="8" t="s">
        <v>416</v>
      </c>
      <c r="C452" s="9" t="s">
        <v>417</v>
      </c>
      <c r="D452" s="7" t="s">
        <v>32</v>
      </c>
      <c r="E452" s="10" t="s">
        <v>147</v>
      </c>
      <c r="F452" s="7"/>
      <c r="G452" s="10"/>
      <c r="H452" s="13"/>
      <c r="I452" s="10"/>
      <c r="J452" s="11"/>
      <c r="K452" s="13"/>
    </row>
    <row r="453" spans="1:11" s="12" customFormat="1" ht="12.75">
      <c r="A453" s="7"/>
      <c r="B453" s="8" t="s">
        <v>389</v>
      </c>
      <c r="C453" s="9" t="s">
        <v>5</v>
      </c>
      <c r="D453" s="7"/>
      <c r="E453" s="10"/>
      <c r="F453" s="7">
        <v>319.42</v>
      </c>
      <c r="G453" s="10" t="s">
        <v>7</v>
      </c>
      <c r="H453" s="13">
        <f>G453*F453*E452*B453</f>
        <v>16.529984999999996</v>
      </c>
      <c r="I453" s="10" t="s">
        <v>391</v>
      </c>
      <c r="J453" s="11">
        <v>4.88</v>
      </c>
      <c r="K453" s="13">
        <f>J453*H453</f>
        <v>80.66632679999998</v>
      </c>
    </row>
    <row r="454" spans="1:11" s="12" customFormat="1" ht="12.75">
      <c r="A454" s="7"/>
      <c r="B454" s="8" t="s">
        <v>392</v>
      </c>
      <c r="C454" s="9" t="s">
        <v>9</v>
      </c>
      <c r="D454" s="7"/>
      <c r="E454" s="10"/>
      <c r="F454" s="7">
        <v>9.21</v>
      </c>
      <c r="G454" s="10" t="s">
        <v>7</v>
      </c>
      <c r="H454" s="13">
        <f>G454*F454*E452*B454</f>
        <v>0.5180625000000001</v>
      </c>
      <c r="I454" s="10"/>
      <c r="J454" s="11">
        <v>4.6</v>
      </c>
      <c r="K454" s="13">
        <f>J454*H454</f>
        <v>2.3830875000000002</v>
      </c>
    </row>
    <row r="455" spans="1:11" s="12" customFormat="1" ht="12.75">
      <c r="A455" s="7"/>
      <c r="B455" s="8" t="s">
        <v>392</v>
      </c>
      <c r="C455" s="9" t="s">
        <v>11</v>
      </c>
      <c r="D455" s="7"/>
      <c r="E455" s="10"/>
      <c r="F455" s="7">
        <v>0.54</v>
      </c>
      <c r="G455" s="10" t="s">
        <v>7</v>
      </c>
      <c r="H455" s="13">
        <f>G455*F455*E452*B455</f>
        <v>0.030375000000000003</v>
      </c>
      <c r="I455" s="10"/>
      <c r="J455" s="11">
        <v>4.88</v>
      </c>
      <c r="K455" s="11">
        <f>J455*H455</f>
        <v>0.14823</v>
      </c>
    </row>
    <row r="456" spans="1:11" s="12" customFormat="1" ht="12.75">
      <c r="A456" s="7"/>
      <c r="B456" s="8"/>
      <c r="C456" s="9" t="s">
        <v>13</v>
      </c>
      <c r="D456" s="7"/>
      <c r="E456" s="10"/>
      <c r="F456" s="7">
        <v>31.33</v>
      </c>
      <c r="G456" s="10"/>
      <c r="H456" s="13">
        <f>F456*E452</f>
        <v>0.9399</v>
      </c>
      <c r="I456" s="10"/>
      <c r="J456" s="11">
        <v>1.88</v>
      </c>
      <c r="K456" s="13">
        <f>J456*H456</f>
        <v>1.7670119999999998</v>
      </c>
    </row>
    <row r="457" spans="1:11" s="12" customFormat="1" ht="12.75">
      <c r="A457" s="7"/>
      <c r="B457" s="8"/>
      <c r="C457" s="9" t="s">
        <v>15</v>
      </c>
      <c r="D457" s="7"/>
      <c r="E457" s="10" t="s">
        <v>16</v>
      </c>
      <c r="F457" s="7">
        <v>0.84</v>
      </c>
      <c r="G457" s="10"/>
      <c r="H457" s="13">
        <f>(H453+H455)*F457</f>
        <v>13.910702399999996</v>
      </c>
      <c r="I457" s="11"/>
      <c r="J457" s="11"/>
      <c r="K457" s="13">
        <f>(K453+K455)*F457</f>
        <v>67.88422771199998</v>
      </c>
    </row>
    <row r="458" spans="1:11" s="12" customFormat="1" ht="12.75">
      <c r="A458" s="7"/>
      <c r="B458" s="8"/>
      <c r="C458" s="9" t="s">
        <v>18</v>
      </c>
      <c r="D458" s="7"/>
      <c r="E458" s="10" t="s">
        <v>16</v>
      </c>
      <c r="F458" s="7">
        <v>0.5525</v>
      </c>
      <c r="G458" s="10"/>
      <c r="H458" s="13">
        <f>(H453+H455)*F458</f>
        <v>9.149598899999997</v>
      </c>
      <c r="I458" s="11"/>
      <c r="J458" s="11"/>
      <c r="K458" s="13">
        <f>(K453+K455)*F458</f>
        <v>44.65004263199999</v>
      </c>
    </row>
    <row r="459" spans="1:11" s="12" customFormat="1" ht="12.75">
      <c r="A459" s="7"/>
      <c r="B459" s="8"/>
      <c r="C459" s="14" t="s">
        <v>20</v>
      </c>
      <c r="D459" s="7"/>
      <c r="E459" s="10"/>
      <c r="F459" s="7"/>
      <c r="G459" s="10"/>
      <c r="H459" s="16">
        <f>H453+H454+H457+H458+H456</f>
        <v>41.04824879999999</v>
      </c>
      <c r="I459" s="10"/>
      <c r="J459" s="11"/>
      <c r="K459" s="16">
        <f>K453+K454+K457+K458+K456</f>
        <v>197.35069664399992</v>
      </c>
    </row>
    <row r="460" spans="1:11" s="12" customFormat="1" ht="12.75">
      <c r="A460" s="7">
        <v>44</v>
      </c>
      <c r="B460" s="8" t="s">
        <v>418</v>
      </c>
      <c r="C460" s="9" t="s">
        <v>419</v>
      </c>
      <c r="D460" s="7" t="s">
        <v>142</v>
      </c>
      <c r="E460" s="10" t="s">
        <v>143</v>
      </c>
      <c r="F460" s="7"/>
      <c r="G460" s="10"/>
      <c r="H460" s="13"/>
      <c r="I460" s="10"/>
      <c r="J460" s="11"/>
      <c r="K460" s="13"/>
    </row>
    <row r="461" spans="1:11" s="12" customFormat="1" ht="12.75">
      <c r="A461" s="7"/>
      <c r="B461" s="8"/>
      <c r="C461" s="9" t="s">
        <v>13</v>
      </c>
      <c r="D461" s="7"/>
      <c r="E461" s="10"/>
      <c r="F461" s="7">
        <v>27.21</v>
      </c>
      <c r="G461" s="10"/>
      <c r="H461" s="16">
        <f>F461*E460</f>
        <v>81.63</v>
      </c>
      <c r="I461" s="10" t="s">
        <v>391</v>
      </c>
      <c r="J461" s="11">
        <v>1.88</v>
      </c>
      <c r="K461" s="16">
        <f>J461*H461</f>
        <v>153.46439999999998</v>
      </c>
    </row>
    <row r="462" spans="1:11" s="12" customFormat="1" ht="25.5">
      <c r="A462" s="7">
        <v>45</v>
      </c>
      <c r="B462" s="8" t="s">
        <v>420</v>
      </c>
      <c r="C462" s="9" t="s">
        <v>421</v>
      </c>
      <c r="D462" s="7" t="s">
        <v>32</v>
      </c>
      <c r="E462" s="10" t="s">
        <v>33</v>
      </c>
      <c r="F462" s="7"/>
      <c r="G462" s="10"/>
      <c r="H462" s="13"/>
      <c r="I462" s="10"/>
      <c r="J462" s="11"/>
      <c r="K462" s="13"/>
    </row>
    <row r="463" spans="1:11" s="12" customFormat="1" ht="12.75">
      <c r="A463" s="7"/>
      <c r="B463" s="8" t="s">
        <v>389</v>
      </c>
      <c r="C463" s="9" t="s">
        <v>5</v>
      </c>
      <c r="D463" s="7"/>
      <c r="E463" s="10"/>
      <c r="F463" s="7">
        <v>377.95</v>
      </c>
      <c r="G463" s="10" t="s">
        <v>7</v>
      </c>
      <c r="H463" s="13">
        <f>G463*F463*E462*B463</f>
        <v>65.19637499999999</v>
      </c>
      <c r="I463" s="10" t="s">
        <v>391</v>
      </c>
      <c r="J463" s="11">
        <v>4.88</v>
      </c>
      <c r="K463" s="13">
        <f>J463*H463</f>
        <v>318.1583099999999</v>
      </c>
    </row>
    <row r="464" spans="1:11" s="12" customFormat="1" ht="12.75">
      <c r="A464" s="7"/>
      <c r="B464" s="8" t="s">
        <v>392</v>
      </c>
      <c r="C464" s="9" t="s">
        <v>9</v>
      </c>
      <c r="D464" s="7"/>
      <c r="E464" s="10"/>
      <c r="F464" s="7">
        <v>9.21</v>
      </c>
      <c r="G464" s="10" t="s">
        <v>7</v>
      </c>
      <c r="H464" s="13">
        <f>G464*F464*E462*B464</f>
        <v>1.7268750000000002</v>
      </c>
      <c r="I464" s="10"/>
      <c r="J464" s="11">
        <v>4.6</v>
      </c>
      <c r="K464" s="13">
        <f>J464*H464</f>
        <v>7.943625</v>
      </c>
    </row>
    <row r="465" spans="1:11" s="12" customFormat="1" ht="12.75">
      <c r="A465" s="7"/>
      <c r="B465" s="8" t="s">
        <v>392</v>
      </c>
      <c r="C465" s="9" t="s">
        <v>11</v>
      </c>
      <c r="D465" s="7"/>
      <c r="E465" s="10"/>
      <c r="F465" s="7">
        <v>0.54</v>
      </c>
      <c r="G465" s="10" t="s">
        <v>7</v>
      </c>
      <c r="H465" s="13">
        <f>G465*F465*E462*B465</f>
        <v>0.10125000000000002</v>
      </c>
      <c r="I465" s="10"/>
      <c r="J465" s="11">
        <v>4.88</v>
      </c>
      <c r="K465" s="11">
        <f>J465*H465</f>
        <v>0.4941000000000001</v>
      </c>
    </row>
    <row r="466" spans="1:11" s="12" customFormat="1" ht="12.75">
      <c r="A466" s="7"/>
      <c r="B466" s="8"/>
      <c r="C466" s="9" t="s">
        <v>13</v>
      </c>
      <c r="D466" s="7"/>
      <c r="E466" s="10"/>
      <c r="F466" s="7">
        <v>85.83</v>
      </c>
      <c r="G466" s="10"/>
      <c r="H466" s="13">
        <f>F466*E462</f>
        <v>8.583</v>
      </c>
      <c r="I466" s="10"/>
      <c r="J466" s="11">
        <v>1.88</v>
      </c>
      <c r="K466" s="13">
        <f>J466*H466</f>
        <v>16.136039999999998</v>
      </c>
    </row>
    <row r="467" spans="1:11" s="12" customFormat="1" ht="12.75">
      <c r="A467" s="7"/>
      <c r="B467" s="8"/>
      <c r="C467" s="9" t="s">
        <v>15</v>
      </c>
      <c r="D467" s="7"/>
      <c r="E467" s="10" t="s">
        <v>16</v>
      </c>
      <c r="F467" s="7">
        <v>0.84</v>
      </c>
      <c r="G467" s="10"/>
      <c r="H467" s="13">
        <f>(H463+H465)*F467</f>
        <v>54.85000499999998</v>
      </c>
      <c r="I467" s="11"/>
      <c r="J467" s="11"/>
      <c r="K467" s="13">
        <f>(K463+K465)*F467</f>
        <v>267.6680243999999</v>
      </c>
    </row>
    <row r="468" spans="1:11" s="12" customFormat="1" ht="12.75">
      <c r="A468" s="7"/>
      <c r="B468" s="8"/>
      <c r="C468" s="9" t="s">
        <v>18</v>
      </c>
      <c r="D468" s="7"/>
      <c r="E468" s="10" t="s">
        <v>16</v>
      </c>
      <c r="F468" s="7">
        <v>0.5525</v>
      </c>
      <c r="G468" s="10"/>
      <c r="H468" s="13">
        <f>(H463+H465)*F468</f>
        <v>36.07693781249999</v>
      </c>
      <c r="I468" s="11"/>
      <c r="J468" s="11"/>
      <c r="K468" s="13">
        <f>(K463+K465)*F468</f>
        <v>176.05545652499995</v>
      </c>
    </row>
    <row r="469" spans="1:11" s="12" customFormat="1" ht="12.75">
      <c r="A469" s="7"/>
      <c r="B469" s="8"/>
      <c r="C469" s="14" t="s">
        <v>20</v>
      </c>
      <c r="D469" s="7"/>
      <c r="E469" s="10"/>
      <c r="F469" s="7"/>
      <c r="G469" s="10"/>
      <c r="H469" s="16">
        <f>H463+H464+H467+H468+H466</f>
        <v>166.43319281249998</v>
      </c>
      <c r="I469" s="10"/>
      <c r="J469" s="11"/>
      <c r="K469" s="16">
        <f>K463+K464+K467+K468+K466</f>
        <v>785.9614559249998</v>
      </c>
    </row>
    <row r="470" spans="1:11" s="12" customFormat="1" ht="12.75">
      <c r="A470" s="7">
        <v>46</v>
      </c>
      <c r="B470" s="8" t="s">
        <v>422</v>
      </c>
      <c r="C470" s="9" t="s">
        <v>423</v>
      </c>
      <c r="D470" s="7" t="s">
        <v>142</v>
      </c>
      <c r="E470" s="10" t="s">
        <v>424</v>
      </c>
      <c r="F470" s="7"/>
      <c r="G470" s="10"/>
      <c r="H470" s="13"/>
      <c r="I470" s="10"/>
      <c r="J470" s="11"/>
      <c r="K470" s="13"/>
    </row>
    <row r="471" spans="1:11" s="12" customFormat="1" ht="12.75">
      <c r="A471" s="7"/>
      <c r="B471" s="8"/>
      <c r="C471" s="9" t="s">
        <v>13</v>
      </c>
      <c r="D471" s="7"/>
      <c r="E471" s="10"/>
      <c r="F471" s="7">
        <v>5.09</v>
      </c>
      <c r="G471" s="10"/>
      <c r="H471" s="16">
        <f>F471*E470</f>
        <v>50.9</v>
      </c>
      <c r="I471" s="10" t="s">
        <v>391</v>
      </c>
      <c r="J471" s="11">
        <v>1.88</v>
      </c>
      <c r="K471" s="16">
        <f>J471*H471</f>
        <v>95.692</v>
      </c>
    </row>
    <row r="472" spans="1:11" s="12" customFormat="1" ht="25.5">
      <c r="A472" s="7">
        <v>47</v>
      </c>
      <c r="B472" s="8" t="s">
        <v>425</v>
      </c>
      <c r="C472" s="9" t="s">
        <v>426</v>
      </c>
      <c r="D472" s="7" t="s">
        <v>427</v>
      </c>
      <c r="E472" s="10" t="s">
        <v>428</v>
      </c>
      <c r="F472" s="7"/>
      <c r="G472" s="10"/>
      <c r="H472" s="13"/>
      <c r="I472" s="10"/>
      <c r="J472" s="11"/>
      <c r="K472" s="11"/>
    </row>
    <row r="473" spans="1:11" s="12" customFormat="1" ht="12.75">
      <c r="A473" s="7"/>
      <c r="B473" s="8" t="s">
        <v>389</v>
      </c>
      <c r="C473" s="9" t="s">
        <v>5</v>
      </c>
      <c r="D473" s="7"/>
      <c r="E473" s="10"/>
      <c r="F473" s="7">
        <v>143.97</v>
      </c>
      <c r="G473" s="10" t="s">
        <v>7</v>
      </c>
      <c r="H473" s="13">
        <f>G473*F473*E472*B473</f>
        <v>2582.8217999999997</v>
      </c>
      <c r="I473" s="10" t="s">
        <v>391</v>
      </c>
      <c r="J473" s="11">
        <v>4.88</v>
      </c>
      <c r="K473" s="11">
        <f>J473*H473</f>
        <v>12604.170384</v>
      </c>
    </row>
    <row r="474" spans="1:11" s="12" customFormat="1" ht="12.75">
      <c r="A474" s="7"/>
      <c r="B474" s="8" t="s">
        <v>392</v>
      </c>
      <c r="C474" s="9" t="s">
        <v>9</v>
      </c>
      <c r="D474" s="7"/>
      <c r="E474" s="10"/>
      <c r="F474" s="7">
        <v>592.73</v>
      </c>
      <c r="G474" s="10" t="s">
        <v>7</v>
      </c>
      <c r="H474" s="13">
        <f>G474*F474*E472*B474</f>
        <v>11558.235</v>
      </c>
      <c r="I474" s="10"/>
      <c r="J474" s="11">
        <v>4.6</v>
      </c>
      <c r="K474" s="11">
        <f>J474*H474</f>
        <v>53167.881</v>
      </c>
    </row>
    <row r="475" spans="1:11" s="12" customFormat="1" ht="12.75">
      <c r="A475" s="7"/>
      <c r="B475" s="8" t="s">
        <v>392</v>
      </c>
      <c r="C475" s="9" t="s">
        <v>11</v>
      </c>
      <c r="D475" s="7"/>
      <c r="E475" s="10"/>
      <c r="F475" s="7">
        <v>64.84</v>
      </c>
      <c r="G475" s="10" t="s">
        <v>7</v>
      </c>
      <c r="H475" s="13">
        <f>G475*F475*E472*B475</f>
        <v>1264.38</v>
      </c>
      <c r="I475" s="10"/>
      <c r="J475" s="11">
        <v>4.88</v>
      </c>
      <c r="K475" s="11">
        <f>J475*H475</f>
        <v>6170.174400000001</v>
      </c>
    </row>
    <row r="476" spans="1:11" s="12" customFormat="1" ht="12.75">
      <c r="A476" s="7"/>
      <c r="B476" s="8"/>
      <c r="C476" s="9" t="s">
        <v>13</v>
      </c>
      <c r="D476" s="7"/>
      <c r="E476" s="10"/>
      <c r="F476" s="7">
        <v>229.03</v>
      </c>
      <c r="G476" s="10"/>
      <c r="H476" s="13">
        <f>F476*E472</f>
        <v>2381.9120000000003</v>
      </c>
      <c r="I476" s="10"/>
      <c r="J476" s="11">
        <v>1.88</v>
      </c>
      <c r="K476" s="11">
        <f>J476*H476</f>
        <v>4477.99456</v>
      </c>
    </row>
    <row r="477" spans="1:11" s="12" customFormat="1" ht="12.75">
      <c r="A477" s="7"/>
      <c r="B477" s="8"/>
      <c r="C477" s="9" t="s">
        <v>15</v>
      </c>
      <c r="D477" s="7"/>
      <c r="E477" s="10" t="s">
        <v>16</v>
      </c>
      <c r="F477" s="10" t="s">
        <v>429</v>
      </c>
      <c r="G477" s="10"/>
      <c r="H477" s="13">
        <f>(H473+H475)*F477</f>
        <v>3231.6495119999995</v>
      </c>
      <c r="I477" s="11"/>
      <c r="J477" s="11"/>
      <c r="K477" s="13">
        <f>(K473+K475)*F477</f>
        <v>15770.44961856</v>
      </c>
    </row>
    <row r="478" spans="1:11" s="12" customFormat="1" ht="12.75">
      <c r="A478" s="7"/>
      <c r="B478" s="8"/>
      <c r="C478" s="9" t="s">
        <v>18</v>
      </c>
      <c r="D478" s="7"/>
      <c r="E478" s="10" t="s">
        <v>16</v>
      </c>
      <c r="F478" s="10" t="s">
        <v>430</v>
      </c>
      <c r="G478" s="10"/>
      <c r="H478" s="13">
        <f>(H473+H475)*F478</f>
        <v>2125.5789944999997</v>
      </c>
      <c r="I478" s="11"/>
      <c r="J478" s="11"/>
      <c r="K478" s="13">
        <f>(K473+K475)*F478</f>
        <v>10372.82549316</v>
      </c>
    </row>
    <row r="479" spans="1:11" s="12" customFormat="1" ht="12.75">
      <c r="A479" s="7"/>
      <c r="B479" s="8"/>
      <c r="C479" s="14" t="s">
        <v>20</v>
      </c>
      <c r="D479" s="7"/>
      <c r="E479" s="10"/>
      <c r="F479" s="7"/>
      <c r="G479" s="10"/>
      <c r="H479" s="16">
        <f>H473+H474+H476+H477+H478</f>
        <v>21880.197306500002</v>
      </c>
      <c r="I479" s="10"/>
      <c r="J479" s="11"/>
      <c r="K479" s="16">
        <f>K473+K474+K476+K477+K478</f>
        <v>96393.32105572001</v>
      </c>
    </row>
    <row r="480" spans="1:11" s="12" customFormat="1" ht="12.75">
      <c r="A480" s="7">
        <v>48</v>
      </c>
      <c r="B480" s="8" t="s">
        <v>431</v>
      </c>
      <c r="C480" s="9" t="s">
        <v>432</v>
      </c>
      <c r="D480" s="7" t="s">
        <v>433</v>
      </c>
      <c r="E480" s="10" t="s">
        <v>434</v>
      </c>
      <c r="F480" s="7"/>
      <c r="G480" s="10"/>
      <c r="H480" s="13"/>
      <c r="I480" s="10"/>
      <c r="J480" s="11"/>
      <c r="K480" s="13"/>
    </row>
    <row r="481" spans="1:11" s="12" customFormat="1" ht="12.75">
      <c r="A481" s="7"/>
      <c r="B481" s="8"/>
      <c r="C481" s="9" t="s">
        <v>13</v>
      </c>
      <c r="D481" s="7"/>
      <c r="E481" s="10"/>
      <c r="F481" s="7">
        <v>25.514</v>
      </c>
      <c r="G481" s="10"/>
      <c r="H481" s="16">
        <f>F481*E480</f>
        <v>2041.12</v>
      </c>
      <c r="I481" s="10" t="s">
        <v>391</v>
      </c>
      <c r="J481" s="11">
        <v>1.88</v>
      </c>
      <c r="K481" s="16">
        <f>J481*H481</f>
        <v>3837.3055999999997</v>
      </c>
    </row>
    <row r="482" spans="1:11" s="12" customFormat="1" ht="12.75">
      <c r="A482" s="7">
        <v>49</v>
      </c>
      <c r="B482" s="8" t="s">
        <v>435</v>
      </c>
      <c r="C482" s="9" t="s">
        <v>436</v>
      </c>
      <c r="D482" s="7" t="s">
        <v>433</v>
      </c>
      <c r="E482" s="10" t="s">
        <v>437</v>
      </c>
      <c r="F482" s="7"/>
      <c r="G482" s="10"/>
      <c r="H482" s="13"/>
      <c r="I482" s="10"/>
      <c r="J482" s="11"/>
      <c r="K482" s="13"/>
    </row>
    <row r="483" spans="1:11" s="12" customFormat="1" ht="12.75">
      <c r="A483" s="7"/>
      <c r="B483" s="8"/>
      <c r="C483" s="9" t="s">
        <v>13</v>
      </c>
      <c r="D483" s="7"/>
      <c r="E483" s="10"/>
      <c r="F483" s="7">
        <v>6.773</v>
      </c>
      <c r="G483" s="10"/>
      <c r="H483" s="16">
        <f>F483*E482</f>
        <v>1354.6</v>
      </c>
      <c r="I483" s="10" t="s">
        <v>391</v>
      </c>
      <c r="J483" s="11">
        <v>1.88</v>
      </c>
      <c r="K483" s="16">
        <f>J483*H483</f>
        <v>2546.6479999999997</v>
      </c>
    </row>
    <row r="484" spans="1:11" s="12" customFormat="1" ht="12.75">
      <c r="A484" s="7">
        <v>50</v>
      </c>
      <c r="B484" s="8" t="s">
        <v>438</v>
      </c>
      <c r="C484" s="9" t="s">
        <v>439</v>
      </c>
      <c r="D484" s="7" t="s">
        <v>433</v>
      </c>
      <c r="E484" s="10" t="s">
        <v>440</v>
      </c>
      <c r="F484" s="7"/>
      <c r="G484" s="10"/>
      <c r="H484" s="13"/>
      <c r="I484" s="10"/>
      <c r="J484" s="11"/>
      <c r="K484" s="13"/>
    </row>
    <row r="485" spans="1:11" s="12" customFormat="1" ht="12.75">
      <c r="A485" s="7"/>
      <c r="B485" s="8"/>
      <c r="C485" s="9" t="s">
        <v>13</v>
      </c>
      <c r="D485" s="7"/>
      <c r="E485" s="10"/>
      <c r="F485" s="7">
        <v>0.887</v>
      </c>
      <c r="G485" s="10"/>
      <c r="H485" s="16">
        <f>F485*E484</f>
        <v>133.05</v>
      </c>
      <c r="I485" s="10" t="s">
        <v>391</v>
      </c>
      <c r="J485" s="11">
        <v>1.88</v>
      </c>
      <c r="K485" s="16">
        <f>J485*H485</f>
        <v>250.13400000000001</v>
      </c>
    </row>
    <row r="486" spans="1:11" s="12" customFormat="1" ht="12.75">
      <c r="A486" s="7">
        <v>51</v>
      </c>
      <c r="B486" s="8" t="s">
        <v>441</v>
      </c>
      <c r="C486" s="9" t="s">
        <v>442</v>
      </c>
      <c r="D486" s="7" t="s">
        <v>433</v>
      </c>
      <c r="E486" s="10" t="s">
        <v>443</v>
      </c>
      <c r="F486" s="7"/>
      <c r="G486" s="10"/>
      <c r="H486" s="13"/>
      <c r="I486" s="10"/>
      <c r="J486" s="11"/>
      <c r="K486" s="13"/>
    </row>
    <row r="487" spans="1:11" s="12" customFormat="1" ht="12.75">
      <c r="A487" s="7"/>
      <c r="B487" s="8"/>
      <c r="C487" s="9" t="s">
        <v>13</v>
      </c>
      <c r="D487" s="7"/>
      <c r="E487" s="10"/>
      <c r="F487" s="7">
        <v>6.951</v>
      </c>
      <c r="G487" s="10"/>
      <c r="H487" s="16">
        <f>F487*E486</f>
        <v>104.265</v>
      </c>
      <c r="I487" s="10" t="s">
        <v>391</v>
      </c>
      <c r="J487" s="11">
        <v>1.88</v>
      </c>
      <c r="K487" s="16">
        <f>J487*H487</f>
        <v>196.01819999999998</v>
      </c>
    </row>
    <row r="488" spans="1:11" s="12" customFormat="1" ht="12.75">
      <c r="A488" s="7">
        <v>52</v>
      </c>
      <c r="B488" s="8" t="s">
        <v>444</v>
      </c>
      <c r="C488" s="9" t="s">
        <v>445</v>
      </c>
      <c r="D488" s="7" t="s">
        <v>433</v>
      </c>
      <c r="E488" s="10" t="s">
        <v>440</v>
      </c>
      <c r="F488" s="7"/>
      <c r="G488" s="10"/>
      <c r="H488" s="13"/>
      <c r="I488" s="10"/>
      <c r="J488" s="11"/>
      <c r="K488" s="13"/>
    </row>
    <row r="489" spans="1:11" s="12" customFormat="1" ht="12.75">
      <c r="A489" s="7"/>
      <c r="B489" s="8"/>
      <c r="C489" s="9" t="s">
        <v>13</v>
      </c>
      <c r="D489" s="7"/>
      <c r="E489" s="10"/>
      <c r="F489" s="7">
        <v>10.052</v>
      </c>
      <c r="G489" s="10"/>
      <c r="H489" s="16">
        <f>F489*E488</f>
        <v>1507.8</v>
      </c>
      <c r="I489" s="10" t="s">
        <v>391</v>
      </c>
      <c r="J489" s="11">
        <v>1.88</v>
      </c>
      <c r="K489" s="16">
        <f>J489*H489</f>
        <v>2834.6639999999998</v>
      </c>
    </row>
    <row r="490" spans="1:11" s="12" customFormat="1" ht="12.75">
      <c r="A490" s="7">
        <v>53</v>
      </c>
      <c r="B490" s="8" t="s">
        <v>446</v>
      </c>
      <c r="C490" s="9" t="s">
        <v>447</v>
      </c>
      <c r="D490" s="7" t="s">
        <v>433</v>
      </c>
      <c r="E490" s="10" t="s">
        <v>448</v>
      </c>
      <c r="F490" s="7"/>
      <c r="G490" s="10"/>
      <c r="H490" s="13"/>
      <c r="I490" s="10"/>
      <c r="J490" s="11"/>
      <c r="K490" s="13"/>
    </row>
    <row r="491" spans="1:11" s="12" customFormat="1" ht="12.75">
      <c r="A491" s="7"/>
      <c r="B491" s="8"/>
      <c r="C491" s="9" t="s">
        <v>13</v>
      </c>
      <c r="D491" s="7"/>
      <c r="E491" s="10"/>
      <c r="F491" s="7">
        <v>7.907</v>
      </c>
      <c r="G491" s="10"/>
      <c r="H491" s="16">
        <f>F491*E490</f>
        <v>3162.8</v>
      </c>
      <c r="I491" s="10" t="s">
        <v>391</v>
      </c>
      <c r="J491" s="11">
        <v>1.88</v>
      </c>
      <c r="K491" s="16">
        <f>J491*H491</f>
        <v>5946.064</v>
      </c>
    </row>
    <row r="492" spans="1:11" s="12" customFormat="1" ht="12.75">
      <c r="A492" s="7">
        <v>54</v>
      </c>
      <c r="B492" s="8" t="s">
        <v>449</v>
      </c>
      <c r="C492" s="9" t="s">
        <v>450</v>
      </c>
      <c r="D492" s="7" t="s">
        <v>433</v>
      </c>
      <c r="E492" s="10" t="s">
        <v>451</v>
      </c>
      <c r="F492" s="7"/>
      <c r="G492" s="10"/>
      <c r="H492" s="13"/>
      <c r="I492" s="10"/>
      <c r="J492" s="11"/>
      <c r="K492" s="13"/>
    </row>
    <row r="493" spans="1:11" s="12" customFormat="1" ht="12.75">
      <c r="A493" s="7"/>
      <c r="B493" s="8"/>
      <c r="C493" s="9" t="s">
        <v>13</v>
      </c>
      <c r="D493" s="7"/>
      <c r="E493" s="10"/>
      <c r="F493" s="7">
        <v>4.538</v>
      </c>
      <c r="G493" s="10"/>
      <c r="H493" s="16">
        <f>F493*E492</f>
        <v>226.9</v>
      </c>
      <c r="I493" s="10" t="s">
        <v>391</v>
      </c>
      <c r="J493" s="11">
        <v>1.88</v>
      </c>
      <c r="K493" s="16">
        <f>J493*H493</f>
        <v>426.572</v>
      </c>
    </row>
    <row r="494" spans="1:11" s="12" customFormat="1" ht="12.75">
      <c r="A494" s="7">
        <v>55</v>
      </c>
      <c r="B494" s="8" t="s">
        <v>452</v>
      </c>
      <c r="C494" s="9" t="s">
        <v>453</v>
      </c>
      <c r="D494" s="7" t="s">
        <v>433</v>
      </c>
      <c r="E494" s="10" t="s">
        <v>329</v>
      </c>
      <c r="F494" s="7"/>
      <c r="G494" s="10"/>
      <c r="H494" s="13"/>
      <c r="I494" s="10"/>
      <c r="J494" s="11"/>
      <c r="K494" s="13"/>
    </row>
    <row r="495" spans="1:11" s="12" customFormat="1" ht="12.75">
      <c r="A495" s="7"/>
      <c r="B495" s="8"/>
      <c r="C495" s="9" t="s">
        <v>13</v>
      </c>
      <c r="D495" s="7"/>
      <c r="E495" s="10"/>
      <c r="F495" s="7">
        <v>36.969</v>
      </c>
      <c r="G495" s="10"/>
      <c r="H495" s="16">
        <f>F495*E494</f>
        <v>739.38</v>
      </c>
      <c r="I495" s="10" t="s">
        <v>391</v>
      </c>
      <c r="J495" s="11">
        <v>1.88</v>
      </c>
      <c r="K495" s="16">
        <f>J495*H495</f>
        <v>1390.0344</v>
      </c>
    </row>
    <row r="496" spans="1:11" s="12" customFormat="1" ht="25.5">
      <c r="A496" s="7">
        <v>58</v>
      </c>
      <c r="B496" s="8" t="s">
        <v>454</v>
      </c>
      <c r="C496" s="9" t="s">
        <v>455</v>
      </c>
      <c r="D496" s="7" t="s">
        <v>427</v>
      </c>
      <c r="E496" s="10" t="s">
        <v>456</v>
      </c>
      <c r="F496" s="7"/>
      <c r="G496" s="10"/>
      <c r="H496" s="13"/>
      <c r="I496" s="10"/>
      <c r="J496" s="11"/>
      <c r="K496" s="11"/>
    </row>
    <row r="497" spans="1:11" s="12" customFormat="1" ht="12.75">
      <c r="A497" s="7"/>
      <c r="B497" s="8" t="s">
        <v>389</v>
      </c>
      <c r="C497" s="9" t="s">
        <v>5</v>
      </c>
      <c r="D497" s="7"/>
      <c r="E497" s="10"/>
      <c r="F497" s="7">
        <v>256.89</v>
      </c>
      <c r="G497" s="10" t="s">
        <v>7</v>
      </c>
      <c r="H497" s="13">
        <f>G497*F497*E496*B497</f>
        <v>1772.5409999999997</v>
      </c>
      <c r="I497" s="10" t="s">
        <v>391</v>
      </c>
      <c r="J497" s="11">
        <v>4.88</v>
      </c>
      <c r="K497" s="11">
        <f>J497*H497</f>
        <v>8650.000079999998</v>
      </c>
    </row>
    <row r="498" spans="1:11" s="12" customFormat="1" ht="12.75">
      <c r="A498" s="7"/>
      <c r="B498" s="8" t="s">
        <v>392</v>
      </c>
      <c r="C498" s="9" t="s">
        <v>9</v>
      </c>
      <c r="D498" s="7"/>
      <c r="E498" s="10"/>
      <c r="F498" s="7">
        <v>502.06</v>
      </c>
      <c r="G498" s="10" t="s">
        <v>7</v>
      </c>
      <c r="H498" s="13">
        <f>G498*F498*E496*B498</f>
        <v>3765.4500000000003</v>
      </c>
      <c r="I498" s="10"/>
      <c r="J498" s="11">
        <v>4.6</v>
      </c>
      <c r="K498" s="11">
        <f>J498*H498</f>
        <v>17321.07</v>
      </c>
    </row>
    <row r="499" spans="1:11" s="12" customFormat="1" ht="12.75">
      <c r="A499" s="7"/>
      <c r="B499" s="8" t="s">
        <v>392</v>
      </c>
      <c r="C499" s="9" t="s">
        <v>11</v>
      </c>
      <c r="D499" s="7"/>
      <c r="E499" s="10"/>
      <c r="F499" s="7">
        <v>137.86</v>
      </c>
      <c r="G499" s="10" t="s">
        <v>7</v>
      </c>
      <c r="H499" s="13">
        <f>G499*F499*E496*B499</f>
        <v>1033.95</v>
      </c>
      <c r="I499" s="10"/>
      <c r="J499" s="11">
        <v>4.88</v>
      </c>
      <c r="K499" s="11">
        <f>J499*H499</f>
        <v>5045.676</v>
      </c>
    </row>
    <row r="500" spans="1:11" s="12" customFormat="1" ht="12.75">
      <c r="A500" s="7"/>
      <c r="B500" s="8"/>
      <c r="C500" s="9" t="s">
        <v>13</v>
      </c>
      <c r="D500" s="7"/>
      <c r="E500" s="10"/>
      <c r="F500" s="7">
        <v>1762.72</v>
      </c>
      <c r="G500" s="10"/>
      <c r="H500" s="13">
        <f>F500*E496</f>
        <v>7050.88</v>
      </c>
      <c r="I500" s="10"/>
      <c r="J500" s="11">
        <v>1.88</v>
      </c>
      <c r="K500" s="11">
        <f>J500*H500</f>
        <v>13255.6544</v>
      </c>
    </row>
    <row r="501" spans="1:11" s="12" customFormat="1" ht="12.75">
      <c r="A501" s="7"/>
      <c r="B501" s="8"/>
      <c r="C501" s="9" t="s">
        <v>15</v>
      </c>
      <c r="D501" s="7"/>
      <c r="E501" s="10" t="s">
        <v>16</v>
      </c>
      <c r="F501" s="10" t="s">
        <v>429</v>
      </c>
      <c r="G501" s="10"/>
      <c r="H501" s="13">
        <f>(H497+H499)*F501</f>
        <v>2357.45244</v>
      </c>
      <c r="I501" s="11"/>
      <c r="J501" s="11"/>
      <c r="K501" s="13">
        <f>(K497+K499)*F501</f>
        <v>11504.367907199998</v>
      </c>
    </row>
    <row r="502" spans="1:11" s="12" customFormat="1" ht="12.75">
      <c r="A502" s="7"/>
      <c r="B502" s="8"/>
      <c r="C502" s="9" t="s">
        <v>18</v>
      </c>
      <c r="D502" s="7"/>
      <c r="E502" s="10" t="s">
        <v>16</v>
      </c>
      <c r="F502" s="10" t="s">
        <v>430</v>
      </c>
      <c r="G502" s="10"/>
      <c r="H502" s="13">
        <f>(H497+H499)*F502</f>
        <v>1550.5862775</v>
      </c>
      <c r="I502" s="11"/>
      <c r="J502" s="11"/>
      <c r="K502" s="13">
        <f>(K497+K499)*F502</f>
        <v>7566.861034199998</v>
      </c>
    </row>
    <row r="503" spans="1:11" s="12" customFormat="1" ht="12.75">
      <c r="A503" s="7"/>
      <c r="B503" s="8"/>
      <c r="C503" s="14" t="s">
        <v>20</v>
      </c>
      <c r="D503" s="7"/>
      <c r="E503" s="10"/>
      <c r="F503" s="7"/>
      <c r="G503" s="10"/>
      <c r="H503" s="16">
        <f>H497+H498+H500+H501+H502</f>
        <v>16496.9097175</v>
      </c>
      <c r="I503" s="10"/>
      <c r="J503" s="11"/>
      <c r="K503" s="16">
        <f>K497+K498+K500+K501+K502</f>
        <v>58297.953421399994</v>
      </c>
    </row>
    <row r="504" spans="1:11" s="12" customFormat="1" ht="12.75">
      <c r="A504" s="7">
        <v>59</v>
      </c>
      <c r="B504" s="8" t="s">
        <v>457</v>
      </c>
      <c r="C504" s="9" t="s">
        <v>458</v>
      </c>
      <c r="D504" s="7" t="s">
        <v>433</v>
      </c>
      <c r="E504" s="10" t="s">
        <v>448</v>
      </c>
      <c r="F504" s="7"/>
      <c r="G504" s="10"/>
      <c r="H504" s="13"/>
      <c r="I504" s="10"/>
      <c r="J504" s="11"/>
      <c r="K504" s="11"/>
    </row>
    <row r="505" spans="1:11" s="12" customFormat="1" ht="12.75">
      <c r="A505" s="7"/>
      <c r="B505" s="8"/>
      <c r="C505" s="9" t="s">
        <v>13</v>
      </c>
      <c r="D505" s="7"/>
      <c r="E505" s="10"/>
      <c r="F505" s="7">
        <v>30.6</v>
      </c>
      <c r="G505" s="10"/>
      <c r="H505" s="16">
        <f>F505*E504</f>
        <v>12240</v>
      </c>
      <c r="I505" s="10" t="s">
        <v>391</v>
      </c>
      <c r="J505" s="11">
        <v>1.88</v>
      </c>
      <c r="K505" s="16">
        <f>J505*H505</f>
        <v>23011.199999999997</v>
      </c>
    </row>
    <row r="506" spans="1:11" s="12" customFormat="1" ht="25.5">
      <c r="A506" s="7">
        <v>58</v>
      </c>
      <c r="B506" s="8" t="s">
        <v>454</v>
      </c>
      <c r="C506" s="9" t="s">
        <v>459</v>
      </c>
      <c r="D506" s="7" t="s">
        <v>427</v>
      </c>
      <c r="E506" s="10" t="s">
        <v>143</v>
      </c>
      <c r="F506" s="7"/>
      <c r="G506" s="10"/>
      <c r="H506" s="13"/>
      <c r="I506" s="10"/>
      <c r="J506" s="11"/>
      <c r="K506" s="11"/>
    </row>
    <row r="507" spans="1:11" s="12" customFormat="1" ht="12.75">
      <c r="A507" s="7"/>
      <c r="B507" s="8" t="s">
        <v>389</v>
      </c>
      <c r="C507" s="9" t="s">
        <v>5</v>
      </c>
      <c r="D507" s="7"/>
      <c r="E507" s="10"/>
      <c r="F507" s="7">
        <v>256.89</v>
      </c>
      <c r="G507" s="10" t="s">
        <v>7</v>
      </c>
      <c r="H507" s="13">
        <f>G507*F507*E506*B507</f>
        <v>1329.4057499999997</v>
      </c>
      <c r="I507" s="10" t="s">
        <v>391</v>
      </c>
      <c r="J507" s="11">
        <v>4.88</v>
      </c>
      <c r="K507" s="11">
        <f>J507*H507</f>
        <v>6487.5000599999985</v>
      </c>
    </row>
    <row r="508" spans="1:11" s="12" customFormat="1" ht="12.75">
      <c r="A508" s="7"/>
      <c r="B508" s="8" t="s">
        <v>392</v>
      </c>
      <c r="C508" s="9" t="s">
        <v>9</v>
      </c>
      <c r="D508" s="7"/>
      <c r="E508" s="10"/>
      <c r="F508" s="7">
        <v>502.06</v>
      </c>
      <c r="G508" s="10" t="s">
        <v>7</v>
      </c>
      <c r="H508" s="13">
        <f>G508*F508*E506*B508</f>
        <v>2824.0875</v>
      </c>
      <c r="I508" s="10"/>
      <c r="J508" s="11">
        <v>4.6</v>
      </c>
      <c r="K508" s="11">
        <f>J508*H508</f>
        <v>12990.8025</v>
      </c>
    </row>
    <row r="509" spans="1:11" s="12" customFormat="1" ht="12.75">
      <c r="A509" s="7"/>
      <c r="B509" s="8" t="s">
        <v>392</v>
      </c>
      <c r="C509" s="9" t="s">
        <v>11</v>
      </c>
      <c r="D509" s="7"/>
      <c r="E509" s="10"/>
      <c r="F509" s="7">
        <v>137.86</v>
      </c>
      <c r="G509" s="10" t="s">
        <v>7</v>
      </c>
      <c r="H509" s="13">
        <f>G509*F509*E506*B509</f>
        <v>775.4625000000001</v>
      </c>
      <c r="I509" s="10"/>
      <c r="J509" s="11">
        <v>4.88</v>
      </c>
      <c r="K509" s="11">
        <f>J509*H509</f>
        <v>3784.2570000000005</v>
      </c>
    </row>
    <row r="510" spans="1:11" s="12" customFormat="1" ht="12.75">
      <c r="A510" s="7"/>
      <c r="B510" s="8"/>
      <c r="C510" s="9" t="s">
        <v>13</v>
      </c>
      <c r="D510" s="7"/>
      <c r="E510" s="10"/>
      <c r="F510" s="7">
        <v>1762.72</v>
      </c>
      <c r="G510" s="10"/>
      <c r="H510" s="13">
        <f>F510*E506</f>
        <v>5288.16</v>
      </c>
      <c r="I510" s="10"/>
      <c r="J510" s="11">
        <v>1.88</v>
      </c>
      <c r="K510" s="11">
        <f>J510*H510</f>
        <v>9941.7408</v>
      </c>
    </row>
    <row r="511" spans="1:11" s="12" customFormat="1" ht="12.75">
      <c r="A511" s="7"/>
      <c r="B511" s="8"/>
      <c r="C511" s="9" t="s">
        <v>15</v>
      </c>
      <c r="D511" s="7"/>
      <c r="E511" s="10" t="s">
        <v>16</v>
      </c>
      <c r="F511" s="10" t="s">
        <v>429</v>
      </c>
      <c r="G511" s="10"/>
      <c r="H511" s="13">
        <f>(H507+H509)*F511</f>
        <v>1768.0893299999996</v>
      </c>
      <c r="I511" s="11"/>
      <c r="J511" s="11"/>
      <c r="K511" s="13">
        <f>(K507+K509)*F511</f>
        <v>8628.2759304</v>
      </c>
    </row>
    <row r="512" spans="1:11" s="12" customFormat="1" ht="12.75">
      <c r="A512" s="7"/>
      <c r="B512" s="8"/>
      <c r="C512" s="9" t="s">
        <v>18</v>
      </c>
      <c r="D512" s="7"/>
      <c r="E512" s="10" t="s">
        <v>16</v>
      </c>
      <c r="F512" s="10" t="s">
        <v>430</v>
      </c>
      <c r="G512" s="10"/>
      <c r="H512" s="13">
        <f>(H507+H509)*F512</f>
        <v>1162.9397081249997</v>
      </c>
      <c r="I512" s="11"/>
      <c r="J512" s="11"/>
      <c r="K512" s="13">
        <f>(K507+K509)*F512</f>
        <v>5675.145775649999</v>
      </c>
    </row>
    <row r="513" spans="1:11" s="12" customFormat="1" ht="12.75">
      <c r="A513" s="7"/>
      <c r="B513" s="8"/>
      <c r="C513" s="14" t="s">
        <v>20</v>
      </c>
      <c r="D513" s="7"/>
      <c r="E513" s="10"/>
      <c r="F513" s="7"/>
      <c r="G513" s="10"/>
      <c r="H513" s="16">
        <f>H507+H508+H510+H511+H512</f>
        <v>12372.682288124997</v>
      </c>
      <c r="I513" s="10"/>
      <c r="J513" s="11"/>
      <c r="K513" s="16">
        <f>K507+K508+K510+K511+K512</f>
        <v>43723.46506605</v>
      </c>
    </row>
    <row r="514" spans="1:11" s="12" customFormat="1" ht="12.75">
      <c r="A514" s="7">
        <v>59</v>
      </c>
      <c r="B514" s="8" t="s">
        <v>457</v>
      </c>
      <c r="C514" s="9" t="s">
        <v>460</v>
      </c>
      <c r="D514" s="7" t="s">
        <v>433</v>
      </c>
      <c r="E514" s="10" t="s">
        <v>461</v>
      </c>
      <c r="F514" s="7"/>
      <c r="G514" s="10"/>
      <c r="H514" s="13"/>
      <c r="I514" s="10"/>
      <c r="J514" s="11"/>
      <c r="K514" s="11"/>
    </row>
    <row r="515" spans="1:11" s="12" customFormat="1" ht="12.75">
      <c r="A515" s="7"/>
      <c r="B515" s="8"/>
      <c r="C515" s="9" t="s">
        <v>13</v>
      </c>
      <c r="D515" s="7"/>
      <c r="E515" s="10"/>
      <c r="F515" s="7">
        <v>30.6</v>
      </c>
      <c r="G515" s="10"/>
      <c r="H515" s="16">
        <f>F515*E514</f>
        <v>9180</v>
      </c>
      <c r="I515" s="10" t="s">
        <v>391</v>
      </c>
      <c r="J515" s="11">
        <v>1.88</v>
      </c>
      <c r="K515" s="16">
        <f>J515*H515</f>
        <v>17258.399999999998</v>
      </c>
    </row>
    <row r="516" spans="1:11" s="12" customFormat="1" ht="25.5">
      <c r="A516" s="7">
        <v>60</v>
      </c>
      <c r="B516" s="8" t="s">
        <v>454</v>
      </c>
      <c r="C516" s="9" t="s">
        <v>462</v>
      </c>
      <c r="D516" s="7" t="s">
        <v>427</v>
      </c>
      <c r="E516" s="10" t="s">
        <v>220</v>
      </c>
      <c r="F516" s="7"/>
      <c r="G516" s="10"/>
      <c r="H516" s="13"/>
      <c r="I516" s="10"/>
      <c r="J516" s="11"/>
      <c r="K516" s="11"/>
    </row>
    <row r="517" spans="1:11" s="12" customFormat="1" ht="12.75">
      <c r="A517" s="7"/>
      <c r="B517" s="8" t="s">
        <v>389</v>
      </c>
      <c r="C517" s="9" t="s">
        <v>5</v>
      </c>
      <c r="D517" s="7"/>
      <c r="E517" s="10"/>
      <c r="F517" s="7">
        <v>256.89</v>
      </c>
      <c r="G517" s="10" t="s">
        <v>7</v>
      </c>
      <c r="H517" s="13">
        <f>G517*F517*E516*B517</f>
        <v>443.1352499999999</v>
      </c>
      <c r="I517" s="10" t="s">
        <v>391</v>
      </c>
      <c r="J517" s="11">
        <v>4.88</v>
      </c>
      <c r="K517" s="11">
        <f>J517*H517</f>
        <v>2162.5000199999995</v>
      </c>
    </row>
    <row r="518" spans="1:11" s="12" customFormat="1" ht="12.75">
      <c r="A518" s="7"/>
      <c r="B518" s="8" t="s">
        <v>392</v>
      </c>
      <c r="C518" s="9" t="s">
        <v>9</v>
      </c>
      <c r="D518" s="7"/>
      <c r="E518" s="10"/>
      <c r="F518" s="7">
        <v>502.06</v>
      </c>
      <c r="G518" s="10" t="s">
        <v>7</v>
      </c>
      <c r="H518" s="13">
        <f>G518*F518*E516*B518</f>
        <v>941.3625000000001</v>
      </c>
      <c r="I518" s="10"/>
      <c r="J518" s="11">
        <v>4.6</v>
      </c>
      <c r="K518" s="11">
        <f>J518*H518</f>
        <v>4330.2675</v>
      </c>
    </row>
    <row r="519" spans="1:11" s="12" customFormat="1" ht="12.75">
      <c r="A519" s="7"/>
      <c r="B519" s="8" t="s">
        <v>392</v>
      </c>
      <c r="C519" s="9" t="s">
        <v>11</v>
      </c>
      <c r="D519" s="7"/>
      <c r="E519" s="10"/>
      <c r="F519" s="7">
        <v>137.86</v>
      </c>
      <c r="G519" s="10" t="s">
        <v>7</v>
      </c>
      <c r="H519" s="13">
        <f>G519*F519*E516*B519</f>
        <v>258.4875</v>
      </c>
      <c r="I519" s="10"/>
      <c r="J519" s="11">
        <v>4.88</v>
      </c>
      <c r="K519" s="11">
        <f>J519*H519</f>
        <v>1261.419</v>
      </c>
    </row>
    <row r="520" spans="1:11" s="12" customFormat="1" ht="12.75">
      <c r="A520" s="7"/>
      <c r="B520" s="8"/>
      <c r="C520" s="9" t="s">
        <v>13</v>
      </c>
      <c r="D520" s="7"/>
      <c r="E520" s="10"/>
      <c r="F520" s="7">
        <v>1762.72</v>
      </c>
      <c r="G520" s="10"/>
      <c r="H520" s="13">
        <f>F520*E516</f>
        <v>1762.72</v>
      </c>
      <c r="I520" s="10"/>
      <c r="J520" s="11">
        <v>1.88</v>
      </c>
      <c r="K520" s="11">
        <f>J520*H520</f>
        <v>3313.9136</v>
      </c>
    </row>
    <row r="521" spans="1:11" s="12" customFormat="1" ht="12.75">
      <c r="A521" s="7"/>
      <c r="B521" s="8"/>
      <c r="C521" s="9" t="s">
        <v>15</v>
      </c>
      <c r="D521" s="7"/>
      <c r="E521" s="10" t="s">
        <v>16</v>
      </c>
      <c r="F521" s="10" t="s">
        <v>429</v>
      </c>
      <c r="G521" s="10"/>
      <c r="H521" s="13">
        <f>(H517+H519)*F521</f>
        <v>589.36311</v>
      </c>
      <c r="I521" s="11"/>
      <c r="J521" s="11"/>
      <c r="K521" s="13">
        <f>(K517+K519)*F521</f>
        <v>2876.0919767999994</v>
      </c>
    </row>
    <row r="522" spans="1:11" s="12" customFormat="1" ht="12.75">
      <c r="A522" s="7"/>
      <c r="B522" s="8"/>
      <c r="C522" s="9" t="s">
        <v>18</v>
      </c>
      <c r="D522" s="7"/>
      <c r="E522" s="10" t="s">
        <v>16</v>
      </c>
      <c r="F522" s="10" t="s">
        <v>430</v>
      </c>
      <c r="G522" s="10"/>
      <c r="H522" s="13">
        <f>(H517+H519)*F522</f>
        <v>387.646569375</v>
      </c>
      <c r="I522" s="11"/>
      <c r="J522" s="11"/>
      <c r="K522" s="13">
        <f>(K517+K519)*F522</f>
        <v>1891.7152585499996</v>
      </c>
    </row>
    <row r="523" spans="1:11" s="12" customFormat="1" ht="12.75">
      <c r="A523" s="7"/>
      <c r="B523" s="8"/>
      <c r="C523" s="14" t="s">
        <v>20</v>
      </c>
      <c r="D523" s="7"/>
      <c r="E523" s="10"/>
      <c r="F523" s="7"/>
      <c r="G523" s="10"/>
      <c r="H523" s="16">
        <f>H517+H518+H520+H521+H522</f>
        <v>4124.227429375</v>
      </c>
      <c r="I523" s="10"/>
      <c r="J523" s="11"/>
      <c r="K523" s="16">
        <f>K517+K518+K520+K521+K522</f>
        <v>14574.488355349999</v>
      </c>
    </row>
    <row r="524" spans="1:11" s="12" customFormat="1" ht="12.75">
      <c r="A524" s="7">
        <v>61</v>
      </c>
      <c r="B524" s="8" t="s">
        <v>457</v>
      </c>
      <c r="C524" s="9" t="s">
        <v>463</v>
      </c>
      <c r="D524" s="7" t="s">
        <v>433</v>
      </c>
      <c r="E524" s="10" t="s">
        <v>464</v>
      </c>
      <c r="F524" s="7"/>
      <c r="G524" s="10"/>
      <c r="H524" s="13"/>
      <c r="I524" s="10"/>
      <c r="J524" s="11"/>
      <c r="K524" s="11"/>
    </row>
    <row r="525" spans="1:11" s="12" customFormat="1" ht="12.75">
      <c r="A525" s="7"/>
      <c r="B525" s="8"/>
      <c r="C525" s="9" t="s">
        <v>13</v>
      </c>
      <c r="D525" s="7"/>
      <c r="E525" s="10"/>
      <c r="F525" s="7">
        <v>30.6</v>
      </c>
      <c r="G525" s="10"/>
      <c r="H525" s="16">
        <f>F525*E524</f>
        <v>3060</v>
      </c>
      <c r="I525" s="10" t="s">
        <v>391</v>
      </c>
      <c r="J525" s="11">
        <v>1.88</v>
      </c>
      <c r="K525" s="16">
        <f>J525*H525</f>
        <v>5752.799999999999</v>
      </c>
    </row>
    <row r="526" spans="1:11" s="12" customFormat="1" ht="25.5">
      <c r="A526" s="7">
        <v>62</v>
      </c>
      <c r="B526" s="8" t="s">
        <v>454</v>
      </c>
      <c r="C526" s="9" t="s">
        <v>465</v>
      </c>
      <c r="D526" s="7" t="s">
        <v>427</v>
      </c>
      <c r="E526" s="10" t="s">
        <v>466</v>
      </c>
      <c r="F526" s="7"/>
      <c r="G526" s="10"/>
      <c r="H526" s="13"/>
      <c r="I526" s="10"/>
      <c r="J526" s="11"/>
      <c r="K526" s="11"/>
    </row>
    <row r="527" spans="1:11" s="12" customFormat="1" ht="12.75">
      <c r="A527" s="7"/>
      <c r="B527" s="8" t="s">
        <v>389</v>
      </c>
      <c r="C527" s="9" t="s">
        <v>5</v>
      </c>
      <c r="D527" s="7"/>
      <c r="E527" s="10"/>
      <c r="F527" s="7">
        <v>256.89</v>
      </c>
      <c r="G527" s="10" t="s">
        <v>7</v>
      </c>
      <c r="H527" s="13">
        <f>G527*F527*E526*B527</f>
        <v>155.09733749999998</v>
      </c>
      <c r="I527" s="10" t="s">
        <v>391</v>
      </c>
      <c r="J527" s="11">
        <v>4.88</v>
      </c>
      <c r="K527" s="11">
        <f>J527*H527</f>
        <v>756.8750069999999</v>
      </c>
    </row>
    <row r="528" spans="1:11" s="12" customFormat="1" ht="12.75">
      <c r="A528" s="7"/>
      <c r="B528" s="8" t="s">
        <v>392</v>
      </c>
      <c r="C528" s="9" t="s">
        <v>9</v>
      </c>
      <c r="D528" s="7"/>
      <c r="E528" s="10"/>
      <c r="F528" s="7">
        <v>502.06</v>
      </c>
      <c r="G528" s="10" t="s">
        <v>7</v>
      </c>
      <c r="H528" s="13">
        <f>G528*F528*E526*B528</f>
        <v>329.476875</v>
      </c>
      <c r="I528" s="10"/>
      <c r="J528" s="11">
        <v>4.6</v>
      </c>
      <c r="K528" s="11">
        <f>J528*H528</f>
        <v>1515.593625</v>
      </c>
    </row>
    <row r="529" spans="1:11" s="12" customFormat="1" ht="12.75">
      <c r="A529" s="7"/>
      <c r="B529" s="8" t="s">
        <v>392</v>
      </c>
      <c r="C529" s="9" t="s">
        <v>11</v>
      </c>
      <c r="D529" s="7"/>
      <c r="E529" s="10"/>
      <c r="F529" s="7">
        <v>137.86</v>
      </c>
      <c r="G529" s="10" t="s">
        <v>7</v>
      </c>
      <c r="H529" s="13">
        <f>G529*F529*E526*B529</f>
        <v>90.47062500000001</v>
      </c>
      <c r="I529" s="10"/>
      <c r="J529" s="11">
        <v>4.88</v>
      </c>
      <c r="K529" s="11">
        <f>J529*H529</f>
        <v>441.49665000000005</v>
      </c>
    </row>
    <row r="530" spans="1:11" s="12" customFormat="1" ht="12.75">
      <c r="A530" s="7"/>
      <c r="B530" s="8"/>
      <c r="C530" s="9" t="s">
        <v>13</v>
      </c>
      <c r="D530" s="7"/>
      <c r="E530" s="10"/>
      <c r="F530" s="7">
        <v>1762.72</v>
      </c>
      <c r="G530" s="10"/>
      <c r="H530" s="13">
        <f>F530*E526</f>
        <v>616.952</v>
      </c>
      <c r="I530" s="10"/>
      <c r="J530" s="11">
        <v>1.88</v>
      </c>
      <c r="K530" s="11">
        <f>J530*H530</f>
        <v>1159.86976</v>
      </c>
    </row>
    <row r="531" spans="1:11" s="12" customFormat="1" ht="12.75">
      <c r="A531" s="7"/>
      <c r="B531" s="8"/>
      <c r="C531" s="9" t="s">
        <v>15</v>
      </c>
      <c r="D531" s="7"/>
      <c r="E531" s="10" t="s">
        <v>16</v>
      </c>
      <c r="F531" s="10" t="s">
        <v>429</v>
      </c>
      <c r="G531" s="10"/>
      <c r="H531" s="13">
        <f>(H527+H529)*F531</f>
        <v>206.2770885</v>
      </c>
      <c r="I531" s="11"/>
      <c r="J531" s="11"/>
      <c r="K531" s="13">
        <f>(K527+K529)*F531</f>
        <v>1006.6321918799999</v>
      </c>
    </row>
    <row r="532" spans="1:11" s="12" customFormat="1" ht="12.75">
      <c r="A532" s="7"/>
      <c r="B532" s="8"/>
      <c r="C532" s="9" t="s">
        <v>18</v>
      </c>
      <c r="D532" s="7"/>
      <c r="E532" s="10" t="s">
        <v>16</v>
      </c>
      <c r="F532" s="10" t="s">
        <v>430</v>
      </c>
      <c r="G532" s="10"/>
      <c r="H532" s="13">
        <f>(H527+H529)*F532</f>
        <v>135.67629928124998</v>
      </c>
      <c r="I532" s="11"/>
      <c r="J532" s="11"/>
      <c r="K532" s="13">
        <f>(K527+K529)*F532</f>
        <v>662.1003404925</v>
      </c>
    </row>
    <row r="533" spans="1:11" s="12" customFormat="1" ht="12.75">
      <c r="A533" s="7"/>
      <c r="B533" s="8"/>
      <c r="C533" s="14" t="s">
        <v>20</v>
      </c>
      <c r="D533" s="7"/>
      <c r="E533" s="10"/>
      <c r="F533" s="7"/>
      <c r="G533" s="10"/>
      <c r="H533" s="16">
        <f>H527+H528+H530+H531+H532</f>
        <v>1443.47960028125</v>
      </c>
      <c r="I533" s="10"/>
      <c r="J533" s="11"/>
      <c r="K533" s="16">
        <f>K527+K528+K530+K531+K532</f>
        <v>5101.0709243725</v>
      </c>
    </row>
    <row r="534" spans="1:11" s="12" customFormat="1" ht="12.75">
      <c r="A534" s="7">
        <v>63</v>
      </c>
      <c r="B534" s="8" t="s">
        <v>457</v>
      </c>
      <c r="C534" s="9" t="s">
        <v>467</v>
      </c>
      <c r="D534" s="7" t="s">
        <v>433</v>
      </c>
      <c r="E534" s="10" t="s">
        <v>468</v>
      </c>
      <c r="F534" s="7"/>
      <c r="G534" s="10"/>
      <c r="H534" s="13"/>
      <c r="I534" s="10"/>
      <c r="J534" s="11"/>
      <c r="K534" s="11"/>
    </row>
    <row r="535" spans="1:11" s="12" customFormat="1" ht="12.75">
      <c r="A535" s="7"/>
      <c r="B535" s="8"/>
      <c r="C535" s="9" t="s">
        <v>13</v>
      </c>
      <c r="D535" s="7"/>
      <c r="E535" s="10"/>
      <c r="F535" s="7">
        <v>30.6</v>
      </c>
      <c r="G535" s="10"/>
      <c r="H535" s="16">
        <f>F535*E534</f>
        <v>1071</v>
      </c>
      <c r="I535" s="10" t="s">
        <v>391</v>
      </c>
      <c r="J535" s="11">
        <v>1.88</v>
      </c>
      <c r="K535" s="16">
        <f>J535*H535</f>
        <v>2013.4799999999998</v>
      </c>
    </row>
    <row r="536" spans="1:11" s="12" customFormat="1" ht="25.5">
      <c r="A536" s="7">
        <v>64</v>
      </c>
      <c r="B536" s="8" t="s">
        <v>469</v>
      </c>
      <c r="C536" s="9" t="s">
        <v>470</v>
      </c>
      <c r="D536" s="7" t="s">
        <v>142</v>
      </c>
      <c r="E536" s="10" t="s">
        <v>220</v>
      </c>
      <c r="F536" s="7"/>
      <c r="G536" s="10"/>
      <c r="H536" s="13"/>
      <c r="I536" s="10"/>
      <c r="J536" s="11"/>
      <c r="K536" s="13"/>
    </row>
    <row r="537" spans="1:11" s="12" customFormat="1" ht="12.75">
      <c r="A537" s="7"/>
      <c r="B537" s="8" t="s">
        <v>389</v>
      </c>
      <c r="C537" s="9" t="s">
        <v>5</v>
      </c>
      <c r="D537" s="7"/>
      <c r="E537" s="10"/>
      <c r="F537" s="7">
        <v>50.49</v>
      </c>
      <c r="G537" s="10" t="s">
        <v>7</v>
      </c>
      <c r="H537" s="13">
        <f>G537*F537*E536*B537</f>
        <v>87.09525</v>
      </c>
      <c r="I537" s="10" t="s">
        <v>391</v>
      </c>
      <c r="J537" s="11">
        <v>4.88</v>
      </c>
      <c r="K537" s="13">
        <f>J537*H537</f>
        <v>425.02482</v>
      </c>
    </row>
    <row r="538" spans="1:11" s="12" customFormat="1" ht="12.75">
      <c r="A538" s="7"/>
      <c r="B538" s="8" t="s">
        <v>392</v>
      </c>
      <c r="C538" s="9" t="s">
        <v>9</v>
      </c>
      <c r="D538" s="7"/>
      <c r="E538" s="10"/>
      <c r="F538" s="7">
        <v>10.59</v>
      </c>
      <c r="G538" s="10" t="s">
        <v>7</v>
      </c>
      <c r="H538" s="13">
        <f>G538*F538*E536*B538</f>
        <v>19.85625</v>
      </c>
      <c r="I538" s="10"/>
      <c r="J538" s="11">
        <v>4.6</v>
      </c>
      <c r="K538" s="13">
        <f>J538*H538</f>
        <v>91.33874999999999</v>
      </c>
    </row>
    <row r="539" spans="1:11" s="12" customFormat="1" ht="12.75">
      <c r="A539" s="7"/>
      <c r="B539" s="8" t="s">
        <v>392</v>
      </c>
      <c r="C539" s="9" t="s">
        <v>11</v>
      </c>
      <c r="D539" s="7"/>
      <c r="E539" s="10"/>
      <c r="F539" s="7">
        <v>0.24</v>
      </c>
      <c r="G539" s="10" t="s">
        <v>7</v>
      </c>
      <c r="H539" s="13">
        <f>G539*F539*E536*B539</f>
        <v>0.44999999999999996</v>
      </c>
      <c r="I539" s="10"/>
      <c r="J539" s="11">
        <v>4.88</v>
      </c>
      <c r="K539" s="13">
        <f>J539*H539</f>
        <v>2.1959999999999997</v>
      </c>
    </row>
    <row r="540" spans="1:11" s="12" customFormat="1" ht="12.75">
      <c r="A540" s="7"/>
      <c r="B540" s="8"/>
      <c r="C540" s="9" t="s">
        <v>13</v>
      </c>
      <c r="D540" s="7"/>
      <c r="E540" s="10"/>
      <c r="F540" s="7">
        <v>463.6</v>
      </c>
      <c r="G540" s="10"/>
      <c r="H540" s="13">
        <f>F540*E536</f>
        <v>463.6</v>
      </c>
      <c r="I540" s="10"/>
      <c r="J540" s="11">
        <v>1.88</v>
      </c>
      <c r="K540" s="13">
        <f>J540*H540</f>
        <v>871.568</v>
      </c>
    </row>
    <row r="541" spans="1:11" s="12" customFormat="1" ht="12.75">
      <c r="A541" s="7"/>
      <c r="B541" s="8"/>
      <c r="C541" s="9" t="s">
        <v>15</v>
      </c>
      <c r="D541" s="7"/>
      <c r="E541" s="10" t="s">
        <v>16</v>
      </c>
      <c r="F541" s="10" t="s">
        <v>429</v>
      </c>
      <c r="G541" s="10"/>
      <c r="H541" s="13">
        <f>(H537+H539)*F541</f>
        <v>73.53801</v>
      </c>
      <c r="I541" s="11"/>
      <c r="J541" s="11"/>
      <c r="K541" s="13">
        <f>(K537+K539)*F541</f>
        <v>358.8654888</v>
      </c>
    </row>
    <row r="542" spans="1:11" s="12" customFormat="1" ht="12.75">
      <c r="A542" s="7"/>
      <c r="B542" s="8"/>
      <c r="C542" s="9" t="s">
        <v>18</v>
      </c>
      <c r="D542" s="7"/>
      <c r="E542" s="10" t="s">
        <v>16</v>
      </c>
      <c r="F542" s="10" t="s">
        <v>430</v>
      </c>
      <c r="G542" s="10"/>
      <c r="H542" s="13">
        <f>(H537+H539)*F542</f>
        <v>48.368750625</v>
      </c>
      <c r="I542" s="11"/>
      <c r="J542" s="11"/>
      <c r="K542" s="13">
        <f>(K537+K539)*F542</f>
        <v>236.03950305</v>
      </c>
    </row>
    <row r="543" spans="1:11" s="12" customFormat="1" ht="12.75">
      <c r="A543" s="7"/>
      <c r="B543" s="8"/>
      <c r="C543" s="14" t="s">
        <v>20</v>
      </c>
      <c r="D543" s="7"/>
      <c r="E543" s="10"/>
      <c r="F543" s="7"/>
      <c r="G543" s="10"/>
      <c r="H543" s="16">
        <f>H537+H538+H540+H541+H542</f>
        <v>692.458260625</v>
      </c>
      <c r="I543" s="10"/>
      <c r="J543" s="11"/>
      <c r="K543" s="16">
        <f>K537+K538+K540+K541+K542</f>
        <v>1982.8365618499997</v>
      </c>
    </row>
    <row r="544" spans="1:11" s="12" customFormat="1" ht="12.75">
      <c r="A544" s="7">
        <v>65</v>
      </c>
      <c r="B544" s="8" t="s">
        <v>471</v>
      </c>
      <c r="C544" s="9" t="s">
        <v>472</v>
      </c>
      <c r="D544" s="7" t="s">
        <v>142</v>
      </c>
      <c r="E544" s="10" t="s">
        <v>220</v>
      </c>
      <c r="F544" s="7"/>
      <c r="G544" s="10"/>
      <c r="H544" s="13"/>
      <c r="I544" s="10"/>
      <c r="J544" s="11"/>
      <c r="K544" s="13"/>
    </row>
    <row r="545" spans="1:11" s="12" customFormat="1" ht="12.75">
      <c r="A545" s="7"/>
      <c r="B545" s="8"/>
      <c r="C545" s="9" t="s">
        <v>13</v>
      </c>
      <c r="D545" s="7"/>
      <c r="E545" s="10"/>
      <c r="F545" s="1">
        <v>1229.19</v>
      </c>
      <c r="G545" s="10"/>
      <c r="H545" s="16">
        <f>F545*E544</f>
        <v>1229.19</v>
      </c>
      <c r="I545" s="10" t="s">
        <v>391</v>
      </c>
      <c r="J545" s="17">
        <v>1.88</v>
      </c>
      <c r="K545" s="16">
        <f>J545*H545</f>
        <v>2310.8772</v>
      </c>
    </row>
    <row r="546" spans="1:11" s="12" customFormat="1" ht="25.5">
      <c r="A546" s="7">
        <v>66</v>
      </c>
      <c r="B546" s="8" t="s">
        <v>473</v>
      </c>
      <c r="C546" s="9" t="s">
        <v>474</v>
      </c>
      <c r="D546" s="7" t="s">
        <v>142</v>
      </c>
      <c r="E546" s="10" t="s">
        <v>220</v>
      </c>
      <c r="F546" s="7"/>
      <c r="G546" s="10"/>
      <c r="H546" s="13"/>
      <c r="I546" s="10"/>
      <c r="J546" s="11"/>
      <c r="K546" s="13"/>
    </row>
    <row r="547" spans="1:11" s="12" customFormat="1" ht="12.75">
      <c r="A547" s="7"/>
      <c r="B547" s="8" t="s">
        <v>389</v>
      </c>
      <c r="C547" s="9" t="s">
        <v>5</v>
      </c>
      <c r="D547" s="7"/>
      <c r="E547" s="10"/>
      <c r="F547" s="7">
        <v>43.25</v>
      </c>
      <c r="G547" s="10" t="s">
        <v>7</v>
      </c>
      <c r="H547" s="13">
        <f>G547*F547*E546*B547</f>
        <v>74.60624999999999</v>
      </c>
      <c r="I547" s="10" t="s">
        <v>391</v>
      </c>
      <c r="J547" s="11">
        <v>4.88</v>
      </c>
      <c r="K547" s="13">
        <f>J547*H547</f>
        <v>364.07849999999996</v>
      </c>
    </row>
    <row r="548" spans="1:11" s="12" customFormat="1" ht="12.75">
      <c r="A548" s="7"/>
      <c r="B548" s="8" t="s">
        <v>392</v>
      </c>
      <c r="C548" s="9" t="s">
        <v>9</v>
      </c>
      <c r="D548" s="7"/>
      <c r="E548" s="10"/>
      <c r="F548" s="7">
        <v>7.4</v>
      </c>
      <c r="G548" s="10" t="s">
        <v>7</v>
      </c>
      <c r="H548" s="13">
        <f>G548*F548*E546*B548</f>
        <v>13.875000000000002</v>
      </c>
      <c r="I548" s="10"/>
      <c r="J548" s="11">
        <v>4.6</v>
      </c>
      <c r="K548" s="13">
        <f>J548*H548</f>
        <v>63.825</v>
      </c>
    </row>
    <row r="549" spans="1:11" s="12" customFormat="1" ht="12.75">
      <c r="A549" s="7"/>
      <c r="B549" s="8" t="s">
        <v>392</v>
      </c>
      <c r="C549" s="9" t="s">
        <v>11</v>
      </c>
      <c r="D549" s="7"/>
      <c r="E549" s="10"/>
      <c r="F549" s="7">
        <v>0.41</v>
      </c>
      <c r="G549" s="10" t="s">
        <v>7</v>
      </c>
      <c r="H549" s="13">
        <f>G549*F549*E546*B549</f>
        <v>0.76875</v>
      </c>
      <c r="I549" s="10"/>
      <c r="J549" s="11">
        <v>4.88</v>
      </c>
      <c r="K549" s="13">
        <f>J549*H549</f>
        <v>3.7515</v>
      </c>
    </row>
    <row r="550" spans="1:11" s="12" customFormat="1" ht="12.75">
      <c r="A550" s="7"/>
      <c r="B550" s="8"/>
      <c r="C550" s="9" t="s">
        <v>13</v>
      </c>
      <c r="D550" s="7"/>
      <c r="E550" s="10"/>
      <c r="F550" s="7">
        <v>113.69</v>
      </c>
      <c r="G550" s="10"/>
      <c r="H550" s="13">
        <f>F550*E546</f>
        <v>113.69</v>
      </c>
      <c r="I550" s="10"/>
      <c r="J550" s="11">
        <v>1.88</v>
      </c>
      <c r="K550" s="13">
        <f>J550*H550</f>
        <v>213.73719999999997</v>
      </c>
    </row>
    <row r="551" spans="1:11" s="12" customFormat="1" ht="12.75">
      <c r="A551" s="7"/>
      <c r="B551" s="8"/>
      <c r="C551" s="9" t="s">
        <v>15</v>
      </c>
      <c r="D551" s="7"/>
      <c r="E551" s="10" t="s">
        <v>16</v>
      </c>
      <c r="F551" s="10" t="s">
        <v>429</v>
      </c>
      <c r="G551" s="10"/>
      <c r="H551" s="13">
        <f>(H547+H549)*F551</f>
        <v>63.31499999999998</v>
      </c>
      <c r="I551" s="11"/>
      <c r="J551" s="11"/>
      <c r="K551" s="13">
        <f>(K547+K549)*F551</f>
        <v>308.9772</v>
      </c>
    </row>
    <row r="552" spans="1:11" s="12" customFormat="1" ht="12.75">
      <c r="A552" s="7"/>
      <c r="B552" s="8"/>
      <c r="C552" s="9" t="s">
        <v>18</v>
      </c>
      <c r="D552" s="7"/>
      <c r="E552" s="10" t="s">
        <v>16</v>
      </c>
      <c r="F552" s="10" t="s">
        <v>430</v>
      </c>
      <c r="G552" s="10"/>
      <c r="H552" s="13">
        <f>(H547+H549)*F552</f>
        <v>41.64468749999999</v>
      </c>
      <c r="I552" s="11"/>
      <c r="J552" s="11"/>
      <c r="K552" s="13">
        <f>(K547+K549)*F552</f>
        <v>203.22607499999998</v>
      </c>
    </row>
    <row r="553" spans="1:11" s="12" customFormat="1" ht="12.75">
      <c r="A553" s="7"/>
      <c r="B553" s="8"/>
      <c r="C553" s="14" t="s">
        <v>20</v>
      </c>
      <c r="D553" s="7"/>
      <c r="E553" s="10"/>
      <c r="F553" s="7"/>
      <c r="G553" s="10"/>
      <c r="H553" s="16">
        <f>H547+H548+H550+H551+H552</f>
        <v>307.13093749999996</v>
      </c>
      <c r="I553" s="10"/>
      <c r="J553" s="11"/>
      <c r="K553" s="16">
        <f>K547+K548+K550+K551+K552</f>
        <v>1153.843975</v>
      </c>
    </row>
    <row r="554" spans="1:11" s="12" customFormat="1" ht="12.75">
      <c r="A554" s="7">
        <v>67</v>
      </c>
      <c r="B554" s="8" t="s">
        <v>475</v>
      </c>
      <c r="C554" s="9" t="s">
        <v>476</v>
      </c>
      <c r="D554" s="7" t="s">
        <v>142</v>
      </c>
      <c r="E554" s="10" t="s">
        <v>220</v>
      </c>
      <c r="F554" s="7"/>
      <c r="G554" s="10"/>
      <c r="H554" s="13"/>
      <c r="I554" s="10"/>
      <c r="J554" s="11"/>
      <c r="K554" s="13"/>
    </row>
    <row r="555" spans="1:11" s="12" customFormat="1" ht="12.75">
      <c r="A555" s="7"/>
      <c r="B555" s="8"/>
      <c r="C555" s="9" t="s">
        <v>13</v>
      </c>
      <c r="D555" s="7"/>
      <c r="E555" s="10"/>
      <c r="F555" s="1">
        <v>379.35</v>
      </c>
      <c r="G555" s="10"/>
      <c r="H555" s="16">
        <f>F555*E554</f>
        <v>379.35</v>
      </c>
      <c r="I555" s="10" t="s">
        <v>391</v>
      </c>
      <c r="J555" s="17">
        <v>1.88</v>
      </c>
      <c r="K555" s="16">
        <f>J555*H555</f>
        <v>713.178</v>
      </c>
    </row>
    <row r="556" spans="1:11" s="12" customFormat="1" ht="25.5">
      <c r="A556" s="7">
        <v>68</v>
      </c>
      <c r="B556" s="8" t="s">
        <v>477</v>
      </c>
      <c r="C556" s="9" t="s">
        <v>478</v>
      </c>
      <c r="D556" s="7" t="s">
        <v>142</v>
      </c>
      <c r="E556" s="10" t="s">
        <v>479</v>
      </c>
      <c r="F556" s="7"/>
      <c r="G556" s="10"/>
      <c r="H556" s="13"/>
      <c r="I556" s="10"/>
      <c r="J556" s="11"/>
      <c r="K556" s="13"/>
    </row>
    <row r="557" spans="1:11" s="12" customFormat="1" ht="12.75">
      <c r="A557" s="7"/>
      <c r="B557" s="8" t="s">
        <v>389</v>
      </c>
      <c r="C557" s="9" t="s">
        <v>5</v>
      </c>
      <c r="D557" s="7"/>
      <c r="E557" s="10"/>
      <c r="F557" s="7">
        <v>60.34</v>
      </c>
      <c r="G557" s="10" t="s">
        <v>7</v>
      </c>
      <c r="H557" s="13">
        <f>G557*F557*E556*B557</f>
        <v>624.519</v>
      </c>
      <c r="I557" s="10" t="s">
        <v>391</v>
      </c>
      <c r="J557" s="11">
        <v>4.88</v>
      </c>
      <c r="K557" s="13">
        <f>J557*H557</f>
        <v>3047.65272</v>
      </c>
    </row>
    <row r="558" spans="1:11" s="12" customFormat="1" ht="12.75">
      <c r="A558" s="7"/>
      <c r="B558" s="8" t="s">
        <v>392</v>
      </c>
      <c r="C558" s="9" t="s">
        <v>9</v>
      </c>
      <c r="D558" s="7"/>
      <c r="E558" s="10"/>
      <c r="F558" s="7">
        <v>27.99</v>
      </c>
      <c r="G558" s="10" t="s">
        <v>7</v>
      </c>
      <c r="H558" s="13">
        <f>G558*F558*E556*B558</f>
        <v>314.8875</v>
      </c>
      <c r="I558" s="10"/>
      <c r="J558" s="11">
        <v>4.6</v>
      </c>
      <c r="K558" s="13">
        <f>J558*H558</f>
        <v>1448.4824999999998</v>
      </c>
    </row>
    <row r="559" spans="1:11" s="12" customFormat="1" ht="12.75">
      <c r="A559" s="7"/>
      <c r="B559" s="8" t="s">
        <v>392</v>
      </c>
      <c r="C559" s="9" t="s">
        <v>11</v>
      </c>
      <c r="D559" s="7"/>
      <c r="E559" s="10"/>
      <c r="F559" s="7">
        <v>1.76</v>
      </c>
      <c r="G559" s="10" t="s">
        <v>7</v>
      </c>
      <c r="H559" s="13">
        <f>G559*F559*E556*B559</f>
        <v>19.8</v>
      </c>
      <c r="I559" s="10"/>
      <c r="J559" s="11">
        <v>4.88</v>
      </c>
      <c r="K559" s="13">
        <f>J559*H559</f>
        <v>96.624</v>
      </c>
    </row>
    <row r="560" spans="1:11" s="12" customFormat="1" ht="12.75">
      <c r="A560" s="7"/>
      <c r="B560" s="8"/>
      <c r="C560" s="9" t="s">
        <v>13</v>
      </c>
      <c r="D560" s="7"/>
      <c r="E560" s="10"/>
      <c r="F560" s="7">
        <v>371.49</v>
      </c>
      <c r="G560" s="10"/>
      <c r="H560" s="13">
        <f>F560*E556</f>
        <v>2228.94</v>
      </c>
      <c r="I560" s="10"/>
      <c r="J560" s="11">
        <v>1.88</v>
      </c>
      <c r="K560" s="13">
        <f>J560*H560</f>
        <v>4190.4072</v>
      </c>
    </row>
    <row r="561" spans="1:11" s="12" customFormat="1" ht="12.75">
      <c r="A561" s="7"/>
      <c r="B561" s="8"/>
      <c r="C561" s="9" t="s">
        <v>15</v>
      </c>
      <c r="D561" s="7"/>
      <c r="E561" s="10" t="s">
        <v>16</v>
      </c>
      <c r="F561" s="10" t="s">
        <v>429</v>
      </c>
      <c r="G561" s="10"/>
      <c r="H561" s="13">
        <f>(H557+H559)*F561</f>
        <v>541.2279599999999</v>
      </c>
      <c r="I561" s="11"/>
      <c r="J561" s="11"/>
      <c r="K561" s="13">
        <f>(K557+K559)*F561</f>
        <v>2641.1924448</v>
      </c>
    </row>
    <row r="562" spans="1:11" s="12" customFormat="1" ht="12.75">
      <c r="A562" s="7"/>
      <c r="B562" s="8"/>
      <c r="C562" s="9" t="s">
        <v>18</v>
      </c>
      <c r="D562" s="7"/>
      <c r="E562" s="10" t="s">
        <v>16</v>
      </c>
      <c r="F562" s="10" t="s">
        <v>430</v>
      </c>
      <c r="G562" s="10"/>
      <c r="H562" s="13">
        <f>(H557+H559)*F562</f>
        <v>355.9862475</v>
      </c>
      <c r="I562" s="11"/>
      <c r="J562" s="11"/>
      <c r="K562" s="13">
        <f>(K557+K559)*F562</f>
        <v>1737.2128877999999</v>
      </c>
    </row>
    <row r="563" spans="1:11" s="12" customFormat="1" ht="12.75">
      <c r="A563" s="7"/>
      <c r="B563" s="8"/>
      <c r="C563" s="14" t="s">
        <v>20</v>
      </c>
      <c r="D563" s="7"/>
      <c r="E563" s="10"/>
      <c r="F563" s="7"/>
      <c r="G563" s="10"/>
      <c r="H563" s="16">
        <f>H557+H558+H560+H561+H562</f>
        <v>4065.5607075</v>
      </c>
      <c r="I563" s="10"/>
      <c r="J563" s="11"/>
      <c r="K563" s="16">
        <f>K557+K558+K560+K561+K562</f>
        <v>13064.947752600001</v>
      </c>
    </row>
    <row r="564" spans="1:11" s="12" customFormat="1" ht="12.75">
      <c r="A564" s="7">
        <v>69</v>
      </c>
      <c r="B564" s="8" t="s">
        <v>480</v>
      </c>
      <c r="C564" s="9" t="s">
        <v>481</v>
      </c>
      <c r="D564" s="7" t="s">
        <v>142</v>
      </c>
      <c r="E564" s="10" t="s">
        <v>143</v>
      </c>
      <c r="F564" s="7"/>
      <c r="G564" s="10"/>
      <c r="H564" s="13"/>
      <c r="I564" s="10"/>
      <c r="J564" s="11"/>
      <c r="K564" s="13"/>
    </row>
    <row r="565" spans="1:11" s="12" customFormat="1" ht="12.75">
      <c r="A565" s="7"/>
      <c r="B565" s="8"/>
      <c r="C565" s="9" t="s">
        <v>13</v>
      </c>
      <c r="D565" s="7"/>
      <c r="E565" s="10"/>
      <c r="F565" s="7">
        <v>292.91</v>
      </c>
      <c r="G565" s="10"/>
      <c r="H565" s="16">
        <f>F565*E564</f>
        <v>878.73</v>
      </c>
      <c r="I565" s="10" t="s">
        <v>391</v>
      </c>
      <c r="J565" s="11">
        <v>1.88</v>
      </c>
      <c r="K565" s="16">
        <f>J565*H565</f>
        <v>1652.0123999999998</v>
      </c>
    </row>
    <row r="566" spans="1:11" s="12" customFormat="1" ht="12.75">
      <c r="A566" s="7">
        <v>70</v>
      </c>
      <c r="B566" s="8" t="s">
        <v>482</v>
      </c>
      <c r="C566" s="9" t="s">
        <v>483</v>
      </c>
      <c r="D566" s="7" t="s">
        <v>142</v>
      </c>
      <c r="E566" s="10" t="s">
        <v>143</v>
      </c>
      <c r="F566" s="7"/>
      <c r="G566" s="10"/>
      <c r="H566" s="13"/>
      <c r="I566" s="10"/>
      <c r="J566" s="11"/>
      <c r="K566" s="13"/>
    </row>
    <row r="567" spans="1:11" s="12" customFormat="1" ht="12.75">
      <c r="A567" s="7"/>
      <c r="B567" s="8"/>
      <c r="C567" s="9" t="s">
        <v>13</v>
      </c>
      <c r="D567" s="7"/>
      <c r="E567" s="10"/>
      <c r="F567" s="7">
        <v>313.19</v>
      </c>
      <c r="G567" s="10"/>
      <c r="H567" s="16">
        <f>F567*E566</f>
        <v>939.5699999999999</v>
      </c>
      <c r="I567" s="10" t="s">
        <v>391</v>
      </c>
      <c r="J567" s="11">
        <v>1.88</v>
      </c>
      <c r="K567" s="16">
        <f>J567*H567</f>
        <v>1766.3915999999997</v>
      </c>
    </row>
    <row r="568" spans="1:11" s="12" customFormat="1" ht="25.5">
      <c r="A568" s="7">
        <v>71</v>
      </c>
      <c r="B568" s="8" t="s">
        <v>484</v>
      </c>
      <c r="C568" s="9" t="s">
        <v>485</v>
      </c>
      <c r="D568" s="7" t="s">
        <v>142</v>
      </c>
      <c r="E568" s="10" t="s">
        <v>479</v>
      </c>
      <c r="F568" s="7"/>
      <c r="G568" s="10"/>
      <c r="H568" s="13"/>
      <c r="I568" s="10"/>
      <c r="J568" s="11"/>
      <c r="K568" s="13"/>
    </row>
    <row r="569" spans="1:11" s="12" customFormat="1" ht="12.75">
      <c r="A569" s="7"/>
      <c r="B569" s="8" t="s">
        <v>389</v>
      </c>
      <c r="C569" s="9" t="s">
        <v>5</v>
      </c>
      <c r="D569" s="7"/>
      <c r="E569" s="10"/>
      <c r="F569" s="7">
        <v>14.85</v>
      </c>
      <c r="G569" s="10" t="s">
        <v>7</v>
      </c>
      <c r="H569" s="13">
        <f>G569*F569*E568*B569</f>
        <v>153.69749999999996</v>
      </c>
      <c r="I569" s="10" t="s">
        <v>391</v>
      </c>
      <c r="J569" s="11">
        <v>4.88</v>
      </c>
      <c r="K569" s="13">
        <f>J569*H569</f>
        <v>750.0437999999998</v>
      </c>
    </row>
    <row r="570" spans="1:11" s="12" customFormat="1" ht="12.75">
      <c r="A570" s="7"/>
      <c r="B570" s="8" t="s">
        <v>392</v>
      </c>
      <c r="C570" s="9" t="s">
        <v>9</v>
      </c>
      <c r="D570" s="7"/>
      <c r="E570" s="10"/>
      <c r="F570" s="7">
        <v>2.28</v>
      </c>
      <c r="G570" s="10" t="s">
        <v>7</v>
      </c>
      <c r="H570" s="13">
        <f>G570*F570*E568*B570</f>
        <v>25.65</v>
      </c>
      <c r="I570" s="10"/>
      <c r="J570" s="11">
        <v>4.6</v>
      </c>
      <c r="K570" s="13">
        <f>J570*H570</f>
        <v>117.98999999999998</v>
      </c>
    </row>
    <row r="571" spans="1:11" s="12" customFormat="1" ht="12.75">
      <c r="A571" s="7"/>
      <c r="B571" s="8" t="s">
        <v>392</v>
      </c>
      <c r="C571" s="9" t="s">
        <v>11</v>
      </c>
      <c r="D571" s="7"/>
      <c r="E571" s="10"/>
      <c r="F571" s="7">
        <v>0.03</v>
      </c>
      <c r="G571" s="10" t="s">
        <v>7</v>
      </c>
      <c r="H571" s="13">
        <f>G571*F571*E568*B571</f>
        <v>0.3375</v>
      </c>
      <c r="I571" s="10"/>
      <c r="J571" s="11">
        <v>4.88</v>
      </c>
      <c r="K571" s="13">
        <f>J571*H571</f>
        <v>1.647</v>
      </c>
    </row>
    <row r="572" spans="1:11" s="12" customFormat="1" ht="12.75">
      <c r="A572" s="7"/>
      <c r="B572" s="8"/>
      <c r="C572" s="9" t="s">
        <v>13</v>
      </c>
      <c r="D572" s="7"/>
      <c r="E572" s="10"/>
      <c r="F572" s="7">
        <v>264.61</v>
      </c>
      <c r="G572" s="10"/>
      <c r="H572" s="13">
        <f>F572*E568</f>
        <v>1587.66</v>
      </c>
      <c r="I572" s="10"/>
      <c r="J572" s="11">
        <v>1.88</v>
      </c>
      <c r="K572" s="13">
        <f>J572*H572</f>
        <v>2984.8008</v>
      </c>
    </row>
    <row r="573" spans="1:11" s="12" customFormat="1" ht="12.75">
      <c r="A573" s="7"/>
      <c r="B573" s="8"/>
      <c r="C573" s="9" t="s">
        <v>15</v>
      </c>
      <c r="D573" s="7"/>
      <c r="E573" s="10" t="s">
        <v>16</v>
      </c>
      <c r="F573" s="10" t="s">
        <v>429</v>
      </c>
      <c r="G573" s="10"/>
      <c r="H573" s="13">
        <f>(H569+H571)*F573</f>
        <v>129.38939999999997</v>
      </c>
      <c r="I573" s="11"/>
      <c r="J573" s="11"/>
      <c r="K573" s="13">
        <f>(K569+K571)*F573</f>
        <v>631.4202719999998</v>
      </c>
    </row>
    <row r="574" spans="1:11" s="12" customFormat="1" ht="12.75">
      <c r="A574" s="7"/>
      <c r="B574" s="8"/>
      <c r="C574" s="9" t="s">
        <v>18</v>
      </c>
      <c r="D574" s="7"/>
      <c r="E574" s="10" t="s">
        <v>16</v>
      </c>
      <c r="F574" s="10" t="s">
        <v>430</v>
      </c>
      <c r="G574" s="10"/>
      <c r="H574" s="13">
        <f>(H569+H571)*F574</f>
        <v>85.10433749999999</v>
      </c>
      <c r="I574" s="11"/>
      <c r="J574" s="11"/>
      <c r="K574" s="13">
        <f>(K569+K571)*F574</f>
        <v>415.3091669999999</v>
      </c>
    </row>
    <row r="575" spans="1:11" s="12" customFormat="1" ht="12.75">
      <c r="A575" s="7"/>
      <c r="B575" s="8"/>
      <c r="C575" s="14" t="s">
        <v>20</v>
      </c>
      <c r="D575" s="7"/>
      <c r="E575" s="10"/>
      <c r="F575" s="7"/>
      <c r="G575" s="10"/>
      <c r="H575" s="16">
        <f>H569+H570+H572+H573+H574</f>
        <v>1981.5012375000001</v>
      </c>
      <c r="I575" s="10"/>
      <c r="J575" s="11"/>
      <c r="K575" s="16">
        <f>K569+K570+K572+K573+K574</f>
        <v>4899.564038999999</v>
      </c>
    </row>
    <row r="576" spans="1:11" s="12" customFormat="1" ht="25.5">
      <c r="A576" s="7">
        <v>72</v>
      </c>
      <c r="B576" s="8" t="s">
        <v>486</v>
      </c>
      <c r="C576" s="9" t="s">
        <v>487</v>
      </c>
      <c r="D576" s="7" t="s">
        <v>142</v>
      </c>
      <c r="E576" s="10" t="s">
        <v>479</v>
      </c>
      <c r="F576" s="7"/>
      <c r="G576" s="10"/>
      <c r="H576" s="13"/>
      <c r="I576" s="10"/>
      <c r="J576" s="11"/>
      <c r="K576" s="13"/>
    </row>
    <row r="577" spans="1:11" s="12" customFormat="1" ht="12.75">
      <c r="A577" s="7"/>
      <c r="B577" s="8"/>
      <c r="C577" s="9" t="s">
        <v>13</v>
      </c>
      <c r="D577" s="7"/>
      <c r="E577" s="10"/>
      <c r="F577" s="7">
        <v>77.52</v>
      </c>
      <c r="G577" s="10"/>
      <c r="H577" s="16">
        <f>F577*E576</f>
        <v>465.12</v>
      </c>
      <c r="I577" s="10" t="s">
        <v>391</v>
      </c>
      <c r="J577" s="11">
        <v>1.88</v>
      </c>
      <c r="K577" s="16">
        <f>J577*H577</f>
        <v>874.4255999999999</v>
      </c>
    </row>
    <row r="578" spans="1:11" s="12" customFormat="1" ht="25.5">
      <c r="A578" s="7">
        <v>73</v>
      </c>
      <c r="B578" s="8" t="s">
        <v>484</v>
      </c>
      <c r="C578" s="9" t="s">
        <v>488</v>
      </c>
      <c r="D578" s="7" t="s">
        <v>142</v>
      </c>
      <c r="E578" s="10" t="s">
        <v>398</v>
      </c>
      <c r="F578" s="7"/>
      <c r="G578" s="10"/>
      <c r="H578" s="13"/>
      <c r="I578" s="10"/>
      <c r="J578" s="11"/>
      <c r="K578" s="13"/>
    </row>
    <row r="579" spans="1:11" s="12" customFormat="1" ht="12.75">
      <c r="A579" s="7"/>
      <c r="B579" s="8" t="s">
        <v>389</v>
      </c>
      <c r="C579" s="9" t="s">
        <v>5</v>
      </c>
      <c r="D579" s="7"/>
      <c r="E579" s="10"/>
      <c r="F579" s="7">
        <v>14.85</v>
      </c>
      <c r="G579" s="10" t="s">
        <v>7</v>
      </c>
      <c r="H579" s="13">
        <f>G579*F579*E578*B579</f>
        <v>640.40625</v>
      </c>
      <c r="I579" s="10" t="s">
        <v>391</v>
      </c>
      <c r="J579" s="11">
        <v>4.88</v>
      </c>
      <c r="K579" s="13">
        <f>J579*H579</f>
        <v>3125.1825</v>
      </c>
    </row>
    <row r="580" spans="1:11" s="12" customFormat="1" ht="12.75">
      <c r="A580" s="7"/>
      <c r="B580" s="8" t="s">
        <v>392</v>
      </c>
      <c r="C580" s="9" t="s">
        <v>9</v>
      </c>
      <c r="D580" s="7"/>
      <c r="E580" s="10"/>
      <c r="F580" s="7">
        <v>2.28</v>
      </c>
      <c r="G580" s="10" t="s">
        <v>7</v>
      </c>
      <c r="H580" s="13">
        <f>G580*F580*E578*B580</f>
        <v>106.875</v>
      </c>
      <c r="I580" s="10"/>
      <c r="J580" s="11">
        <v>4.6</v>
      </c>
      <c r="K580" s="13">
        <f>J580*H580</f>
        <v>491.62499999999994</v>
      </c>
    </row>
    <row r="581" spans="1:11" s="12" customFormat="1" ht="12.75">
      <c r="A581" s="7"/>
      <c r="B581" s="8" t="s">
        <v>392</v>
      </c>
      <c r="C581" s="9" t="s">
        <v>11</v>
      </c>
      <c r="D581" s="7"/>
      <c r="E581" s="10"/>
      <c r="F581" s="7">
        <v>0.03</v>
      </c>
      <c r="G581" s="10" t="s">
        <v>7</v>
      </c>
      <c r="H581" s="13">
        <f>G581*F581*E578*B581</f>
        <v>1.40625</v>
      </c>
      <c r="I581" s="10"/>
      <c r="J581" s="11">
        <v>4.88</v>
      </c>
      <c r="K581" s="13">
        <f>J581*H581</f>
        <v>6.8625</v>
      </c>
    </row>
    <row r="582" spans="1:11" s="12" customFormat="1" ht="12.75">
      <c r="A582" s="7"/>
      <c r="B582" s="8"/>
      <c r="C582" s="9" t="s">
        <v>13</v>
      </c>
      <c r="D582" s="7"/>
      <c r="E582" s="10"/>
      <c r="F582" s="7">
        <v>264.61</v>
      </c>
      <c r="G582" s="10"/>
      <c r="H582" s="13">
        <f>F582*E578</f>
        <v>6615.25</v>
      </c>
      <c r="I582" s="10"/>
      <c r="J582" s="11">
        <v>1.88</v>
      </c>
      <c r="K582" s="13">
        <f>J582*H582</f>
        <v>12436.67</v>
      </c>
    </row>
    <row r="583" spans="1:11" s="12" customFormat="1" ht="12.75">
      <c r="A583" s="7"/>
      <c r="B583" s="8"/>
      <c r="C583" s="9" t="s">
        <v>15</v>
      </c>
      <c r="D583" s="7"/>
      <c r="E583" s="10" t="s">
        <v>16</v>
      </c>
      <c r="F583" s="10" t="s">
        <v>429</v>
      </c>
      <c r="G583" s="10"/>
      <c r="H583" s="13">
        <f>(H579+H581)*F583</f>
        <v>539.1225</v>
      </c>
      <c r="I583" s="11"/>
      <c r="J583" s="11"/>
      <c r="K583" s="13">
        <f>(K579+K581)*F583</f>
        <v>2630.9178</v>
      </c>
    </row>
    <row r="584" spans="1:11" s="12" customFormat="1" ht="12.75">
      <c r="A584" s="7"/>
      <c r="B584" s="8"/>
      <c r="C584" s="9" t="s">
        <v>18</v>
      </c>
      <c r="D584" s="7"/>
      <c r="E584" s="10" t="s">
        <v>16</v>
      </c>
      <c r="F584" s="10" t="s">
        <v>430</v>
      </c>
      <c r="G584" s="10"/>
      <c r="H584" s="13">
        <f>(H579+H581)*F584</f>
        <v>354.60140624999997</v>
      </c>
      <c r="I584" s="11"/>
      <c r="J584" s="11"/>
      <c r="K584" s="13">
        <f>(K579+K581)*F584</f>
        <v>1730.4548625</v>
      </c>
    </row>
    <row r="585" spans="1:11" s="12" customFormat="1" ht="12.75">
      <c r="A585" s="7"/>
      <c r="B585" s="8"/>
      <c r="C585" s="14" t="s">
        <v>20</v>
      </c>
      <c r="D585" s="7"/>
      <c r="E585" s="10"/>
      <c r="F585" s="7"/>
      <c r="G585" s="10"/>
      <c r="H585" s="16">
        <f>H579+H580+H582+H583+H584</f>
        <v>8256.25515625</v>
      </c>
      <c r="I585" s="10"/>
      <c r="J585" s="11"/>
      <c r="K585" s="16">
        <f>K579+K580+K582+K583+K584</f>
        <v>20414.8501625</v>
      </c>
    </row>
    <row r="586" spans="1:11" s="12" customFormat="1" ht="25.5">
      <c r="A586" s="7">
        <v>74</v>
      </c>
      <c r="B586" s="8" t="s">
        <v>486</v>
      </c>
      <c r="C586" s="9" t="s">
        <v>489</v>
      </c>
      <c r="D586" s="7" t="s">
        <v>142</v>
      </c>
      <c r="E586" s="10" t="s">
        <v>490</v>
      </c>
      <c r="F586" s="7"/>
      <c r="G586" s="10"/>
      <c r="H586" s="13"/>
      <c r="I586" s="10"/>
      <c r="J586" s="11"/>
      <c r="K586" s="13"/>
    </row>
    <row r="587" spans="1:11" s="12" customFormat="1" ht="12.75">
      <c r="A587" s="7"/>
      <c r="B587" s="8"/>
      <c r="C587" s="9" t="s">
        <v>13</v>
      </c>
      <c r="D587" s="7"/>
      <c r="E587" s="10"/>
      <c r="F587" s="7">
        <v>77.52</v>
      </c>
      <c r="G587" s="10"/>
      <c r="H587" s="16">
        <f>F587*E586</f>
        <v>2015.52</v>
      </c>
      <c r="I587" s="10" t="s">
        <v>391</v>
      </c>
      <c r="J587" s="11">
        <v>1.88</v>
      </c>
      <c r="K587" s="16">
        <f>J587*H587</f>
        <v>3789.1775999999995</v>
      </c>
    </row>
    <row r="588" spans="1:11" s="12" customFormat="1" ht="25.5">
      <c r="A588" s="7">
        <v>75</v>
      </c>
      <c r="B588" s="8" t="s">
        <v>484</v>
      </c>
      <c r="C588" s="9" t="s">
        <v>491</v>
      </c>
      <c r="D588" s="7" t="s">
        <v>142</v>
      </c>
      <c r="E588" s="10" t="s">
        <v>220</v>
      </c>
      <c r="F588" s="7"/>
      <c r="G588" s="10"/>
      <c r="H588" s="13"/>
      <c r="I588" s="10"/>
      <c r="J588" s="11"/>
      <c r="K588" s="13"/>
    </row>
    <row r="589" spans="1:11" s="12" customFormat="1" ht="12.75">
      <c r="A589" s="7"/>
      <c r="B589" s="8" t="s">
        <v>389</v>
      </c>
      <c r="C589" s="9" t="s">
        <v>5</v>
      </c>
      <c r="D589" s="7"/>
      <c r="E589" s="10"/>
      <c r="F589" s="7">
        <v>14.85</v>
      </c>
      <c r="G589" s="10" t="s">
        <v>7</v>
      </c>
      <c r="H589" s="13">
        <f>G589*F589*E588*B589</f>
        <v>25.616249999999997</v>
      </c>
      <c r="I589" s="10" t="s">
        <v>391</v>
      </c>
      <c r="J589" s="11">
        <v>4.88</v>
      </c>
      <c r="K589" s="13">
        <f>J589*H589</f>
        <v>125.00729999999999</v>
      </c>
    </row>
    <row r="590" spans="1:11" s="12" customFormat="1" ht="12.75">
      <c r="A590" s="7"/>
      <c r="B590" s="8" t="s">
        <v>392</v>
      </c>
      <c r="C590" s="9" t="s">
        <v>9</v>
      </c>
      <c r="D590" s="7"/>
      <c r="E590" s="10"/>
      <c r="F590" s="7">
        <v>2.28</v>
      </c>
      <c r="G590" s="10" t="s">
        <v>7</v>
      </c>
      <c r="H590" s="13">
        <f>G590*F590*E588*B590</f>
        <v>4.275</v>
      </c>
      <c r="I590" s="10"/>
      <c r="J590" s="11">
        <v>4.6</v>
      </c>
      <c r="K590" s="13">
        <f>J590*H590</f>
        <v>19.665</v>
      </c>
    </row>
    <row r="591" spans="1:11" s="12" customFormat="1" ht="12.75">
      <c r="A591" s="7"/>
      <c r="B591" s="8" t="s">
        <v>392</v>
      </c>
      <c r="C591" s="9" t="s">
        <v>11</v>
      </c>
      <c r="D591" s="7"/>
      <c r="E591" s="10"/>
      <c r="F591" s="7">
        <v>0.03</v>
      </c>
      <c r="G591" s="10" t="s">
        <v>7</v>
      </c>
      <c r="H591" s="13">
        <f>G591*F591*E588*B591</f>
        <v>0.056249999999999994</v>
      </c>
      <c r="I591" s="10"/>
      <c r="J591" s="11">
        <v>4.88</v>
      </c>
      <c r="K591" s="13">
        <f>J591*H591</f>
        <v>0.27449999999999997</v>
      </c>
    </row>
    <row r="592" spans="1:11" s="12" customFormat="1" ht="12.75">
      <c r="A592" s="7"/>
      <c r="B592" s="8"/>
      <c r="C592" s="9" t="s">
        <v>13</v>
      </c>
      <c r="D592" s="7"/>
      <c r="E592" s="10"/>
      <c r="F592" s="7">
        <v>264.61</v>
      </c>
      <c r="G592" s="10"/>
      <c r="H592" s="13">
        <f>F592*E588</f>
        <v>264.61</v>
      </c>
      <c r="I592" s="10"/>
      <c r="J592" s="11">
        <v>1.88</v>
      </c>
      <c r="K592" s="13">
        <f>J592*H592</f>
        <v>497.4668</v>
      </c>
    </row>
    <row r="593" spans="1:11" s="12" customFormat="1" ht="12.75">
      <c r="A593" s="7"/>
      <c r="B593" s="8"/>
      <c r="C593" s="9" t="s">
        <v>15</v>
      </c>
      <c r="D593" s="7"/>
      <c r="E593" s="10" t="s">
        <v>16</v>
      </c>
      <c r="F593" s="10" t="s">
        <v>429</v>
      </c>
      <c r="G593" s="10"/>
      <c r="H593" s="13">
        <f>(H589+H591)*F593</f>
        <v>21.564899999999994</v>
      </c>
      <c r="I593" s="11"/>
      <c r="J593" s="11"/>
      <c r="K593" s="13">
        <f>(K589+K591)*F593</f>
        <v>105.23671199999998</v>
      </c>
    </row>
    <row r="594" spans="1:11" s="12" customFormat="1" ht="12.75">
      <c r="A594" s="7"/>
      <c r="B594" s="8"/>
      <c r="C594" s="9" t="s">
        <v>18</v>
      </c>
      <c r="D594" s="7"/>
      <c r="E594" s="10" t="s">
        <v>16</v>
      </c>
      <c r="F594" s="10" t="s">
        <v>430</v>
      </c>
      <c r="G594" s="10"/>
      <c r="H594" s="13">
        <f>(H589+H591)*F594</f>
        <v>14.184056249999998</v>
      </c>
      <c r="I594" s="11"/>
      <c r="J594" s="11"/>
      <c r="K594" s="13">
        <f>(K589+K591)*F594</f>
        <v>69.2181945</v>
      </c>
    </row>
    <row r="595" spans="1:11" s="12" customFormat="1" ht="12.75">
      <c r="A595" s="7"/>
      <c r="B595" s="8"/>
      <c r="C595" s="14" t="s">
        <v>20</v>
      </c>
      <c r="D595" s="7"/>
      <c r="E595" s="10"/>
      <c r="F595" s="7"/>
      <c r="G595" s="10"/>
      <c r="H595" s="16">
        <f>H589+H590+H592+H593+H594</f>
        <v>330.25020625</v>
      </c>
      <c r="I595" s="10"/>
      <c r="J595" s="11"/>
      <c r="K595" s="16">
        <f>K589+K590+K592+K593+K594</f>
        <v>816.5940065</v>
      </c>
    </row>
    <row r="596" spans="1:11" s="12" customFormat="1" ht="25.5">
      <c r="A596" s="7">
        <v>76</v>
      </c>
      <c r="B596" s="8" t="s">
        <v>486</v>
      </c>
      <c r="C596" s="9" t="s">
        <v>492</v>
      </c>
      <c r="D596" s="7" t="s">
        <v>142</v>
      </c>
      <c r="E596" s="10" t="s">
        <v>220</v>
      </c>
      <c r="F596" s="7"/>
      <c r="G596" s="10"/>
      <c r="H596" s="13"/>
      <c r="I596" s="10"/>
      <c r="J596" s="11"/>
      <c r="K596" s="13"/>
    </row>
    <row r="597" spans="1:11" s="12" customFormat="1" ht="12.75">
      <c r="A597" s="7"/>
      <c r="B597" s="8"/>
      <c r="C597" s="9" t="s">
        <v>13</v>
      </c>
      <c r="D597" s="7"/>
      <c r="E597" s="10"/>
      <c r="F597" s="7">
        <v>77.52</v>
      </c>
      <c r="G597" s="10"/>
      <c r="H597" s="16">
        <f>F597*E596</f>
        <v>77.52</v>
      </c>
      <c r="I597" s="10" t="s">
        <v>391</v>
      </c>
      <c r="J597" s="11">
        <v>1.88</v>
      </c>
      <c r="K597" s="16">
        <f>J597*H597</f>
        <v>145.7376</v>
      </c>
    </row>
    <row r="598" spans="1:11" s="12" customFormat="1" ht="25.5">
      <c r="A598" s="7">
        <v>77</v>
      </c>
      <c r="B598" s="8" t="s">
        <v>493</v>
      </c>
      <c r="C598" s="9" t="s">
        <v>494</v>
      </c>
      <c r="D598" s="7" t="s">
        <v>142</v>
      </c>
      <c r="E598" s="10" t="s">
        <v>4</v>
      </c>
      <c r="F598" s="7"/>
      <c r="G598" s="10"/>
      <c r="H598" s="13"/>
      <c r="I598" s="10"/>
      <c r="J598" s="11"/>
      <c r="K598" s="13"/>
    </row>
    <row r="599" spans="1:11" s="12" customFormat="1" ht="12.75">
      <c r="A599" s="7"/>
      <c r="B599" s="8" t="s">
        <v>389</v>
      </c>
      <c r="C599" s="9" t="s">
        <v>5</v>
      </c>
      <c r="D599" s="7"/>
      <c r="E599" s="10"/>
      <c r="F599" s="7">
        <v>22.09</v>
      </c>
      <c r="G599" s="10" t="s">
        <v>7</v>
      </c>
      <c r="H599" s="13">
        <f>G599*F599*E598*B599</f>
        <v>76.2105</v>
      </c>
      <c r="I599" s="10" t="s">
        <v>391</v>
      </c>
      <c r="J599" s="11">
        <v>4.88</v>
      </c>
      <c r="K599" s="13">
        <f>J599*H599</f>
        <v>371.90723999999994</v>
      </c>
    </row>
    <row r="600" spans="1:11" s="12" customFormat="1" ht="12.75">
      <c r="A600" s="7"/>
      <c r="B600" s="8" t="s">
        <v>392</v>
      </c>
      <c r="C600" s="9" t="s">
        <v>9</v>
      </c>
      <c r="D600" s="7"/>
      <c r="E600" s="10"/>
      <c r="F600" s="7">
        <v>3.19</v>
      </c>
      <c r="G600" s="10" t="s">
        <v>7</v>
      </c>
      <c r="H600" s="13">
        <f>G600*F600*E598*B600</f>
        <v>11.9625</v>
      </c>
      <c r="I600" s="10"/>
      <c r="J600" s="11">
        <v>4.6</v>
      </c>
      <c r="K600" s="13">
        <f>J600*H600</f>
        <v>55.027499999999996</v>
      </c>
    </row>
    <row r="601" spans="1:11" s="12" customFormat="1" ht="12.75">
      <c r="A601" s="7"/>
      <c r="B601" s="8" t="s">
        <v>392</v>
      </c>
      <c r="C601" s="9" t="s">
        <v>11</v>
      </c>
      <c r="D601" s="7"/>
      <c r="E601" s="10"/>
      <c r="F601" s="7">
        <v>7</v>
      </c>
      <c r="G601" s="10" t="s">
        <v>7</v>
      </c>
      <c r="H601" s="13">
        <f>G601*F601*E598*B601</f>
        <v>26.25</v>
      </c>
      <c r="I601" s="10"/>
      <c r="J601" s="11">
        <v>4.88</v>
      </c>
      <c r="K601" s="13">
        <f>J601*H601</f>
        <v>128.1</v>
      </c>
    </row>
    <row r="602" spans="1:11" s="12" customFormat="1" ht="12.75">
      <c r="A602" s="7"/>
      <c r="B602" s="8"/>
      <c r="C602" s="9" t="s">
        <v>13</v>
      </c>
      <c r="D602" s="7"/>
      <c r="E602" s="10"/>
      <c r="F602" s="7">
        <v>286.8</v>
      </c>
      <c r="G602" s="10"/>
      <c r="H602" s="13">
        <f>F602*E598</f>
        <v>573.6</v>
      </c>
      <c r="I602" s="10"/>
      <c r="J602" s="11">
        <v>1.88</v>
      </c>
      <c r="K602" s="13">
        <f>J602*H602</f>
        <v>1078.368</v>
      </c>
    </row>
    <row r="603" spans="1:11" s="12" customFormat="1" ht="12.75">
      <c r="A603" s="7"/>
      <c r="B603" s="8"/>
      <c r="C603" s="9" t="s">
        <v>15</v>
      </c>
      <c r="D603" s="7"/>
      <c r="E603" s="10" t="s">
        <v>16</v>
      </c>
      <c r="F603" s="10" t="s">
        <v>429</v>
      </c>
      <c r="G603" s="10"/>
      <c r="H603" s="13">
        <f>(H599+H601)*F603</f>
        <v>86.06681999999999</v>
      </c>
      <c r="I603" s="11"/>
      <c r="J603" s="11"/>
      <c r="K603" s="13">
        <f>(K599+K601)*F603</f>
        <v>420.0060815999999</v>
      </c>
    </row>
    <row r="604" spans="1:11" s="12" customFormat="1" ht="12.75">
      <c r="A604" s="7"/>
      <c r="B604" s="8"/>
      <c r="C604" s="9" t="s">
        <v>18</v>
      </c>
      <c r="D604" s="7"/>
      <c r="E604" s="10" t="s">
        <v>16</v>
      </c>
      <c r="F604" s="10" t="s">
        <v>430</v>
      </c>
      <c r="G604" s="10"/>
      <c r="H604" s="13">
        <f>(H599+H601)*F604</f>
        <v>56.60942625</v>
      </c>
      <c r="I604" s="11"/>
      <c r="J604" s="11"/>
      <c r="K604" s="13">
        <f>(K599+K601)*F604</f>
        <v>276.2540000999999</v>
      </c>
    </row>
    <row r="605" spans="1:11" s="12" customFormat="1" ht="12.75">
      <c r="A605" s="7"/>
      <c r="B605" s="8"/>
      <c r="C605" s="14" t="s">
        <v>20</v>
      </c>
      <c r="D605" s="7"/>
      <c r="E605" s="10"/>
      <c r="F605" s="7"/>
      <c r="G605" s="10"/>
      <c r="H605" s="16">
        <f>H599+H600+H602+H603+H604</f>
        <v>804.44924625</v>
      </c>
      <c r="I605" s="10"/>
      <c r="J605" s="11"/>
      <c r="K605" s="16">
        <f>K599+K600+K602+K603+K604</f>
        <v>2201.5628216999994</v>
      </c>
    </row>
    <row r="606" spans="1:11" s="12" customFormat="1" ht="25.5">
      <c r="A606" s="7">
        <v>78</v>
      </c>
      <c r="B606" s="8" t="s">
        <v>486</v>
      </c>
      <c r="C606" s="9" t="s">
        <v>495</v>
      </c>
      <c r="D606" s="7" t="s">
        <v>142</v>
      </c>
      <c r="E606" s="10" t="s">
        <v>4</v>
      </c>
      <c r="F606" s="7"/>
      <c r="G606" s="10"/>
      <c r="H606" s="13"/>
      <c r="I606" s="10"/>
      <c r="J606" s="11"/>
      <c r="K606" s="13"/>
    </row>
    <row r="607" spans="1:11" s="12" customFormat="1" ht="12.75">
      <c r="A607" s="7"/>
      <c r="B607" s="8"/>
      <c r="C607" s="9" t="s">
        <v>13</v>
      </c>
      <c r="D607" s="7"/>
      <c r="E607" s="10"/>
      <c r="F607" s="7">
        <v>77.52</v>
      </c>
      <c r="G607" s="10"/>
      <c r="H607" s="16">
        <f>F607*E606</f>
        <v>155.04</v>
      </c>
      <c r="I607" s="10" t="s">
        <v>391</v>
      </c>
      <c r="J607" s="11">
        <v>1.88</v>
      </c>
      <c r="K607" s="16">
        <f>J607*H607</f>
        <v>291.4752</v>
      </c>
    </row>
    <row r="608" spans="1:11" s="12" customFormat="1" ht="12.75">
      <c r="A608" s="7">
        <v>79</v>
      </c>
      <c r="B608" s="8" t="s">
        <v>486</v>
      </c>
      <c r="C608" s="9" t="s">
        <v>496</v>
      </c>
      <c r="D608" s="7" t="s">
        <v>142</v>
      </c>
      <c r="E608" s="10" t="s">
        <v>220</v>
      </c>
      <c r="F608" s="7"/>
      <c r="G608" s="10"/>
      <c r="H608" s="13"/>
      <c r="I608" s="10"/>
      <c r="J608" s="11"/>
      <c r="K608" s="13"/>
    </row>
    <row r="609" spans="1:11" s="12" customFormat="1" ht="12.75">
      <c r="A609" s="7"/>
      <c r="B609" s="8"/>
      <c r="C609" s="9" t="s">
        <v>13</v>
      </c>
      <c r="D609" s="7"/>
      <c r="E609" s="10"/>
      <c r="F609" s="7">
        <v>77.52</v>
      </c>
      <c r="G609" s="10"/>
      <c r="H609" s="16">
        <f>F609*E608</f>
        <v>77.52</v>
      </c>
      <c r="I609" s="10" t="s">
        <v>391</v>
      </c>
      <c r="J609" s="11">
        <v>1.88</v>
      </c>
      <c r="K609" s="16">
        <f>J609*H609</f>
        <v>145.7376</v>
      </c>
    </row>
    <row r="610" spans="1:11" s="12" customFormat="1" ht="25.5">
      <c r="A610" s="7">
        <v>80</v>
      </c>
      <c r="B610" s="8" t="s">
        <v>493</v>
      </c>
      <c r="C610" s="9" t="s">
        <v>497</v>
      </c>
      <c r="D610" s="7" t="s">
        <v>142</v>
      </c>
      <c r="E610" s="10" t="s">
        <v>220</v>
      </c>
      <c r="F610" s="7"/>
      <c r="G610" s="10"/>
      <c r="H610" s="13"/>
      <c r="I610" s="10"/>
      <c r="J610" s="11"/>
      <c r="K610" s="13"/>
    </row>
    <row r="611" spans="1:11" s="12" customFormat="1" ht="12.75">
      <c r="A611" s="7"/>
      <c r="B611" s="8" t="s">
        <v>389</v>
      </c>
      <c r="C611" s="9" t="s">
        <v>5</v>
      </c>
      <c r="D611" s="7"/>
      <c r="E611" s="10"/>
      <c r="F611" s="7">
        <v>22.09</v>
      </c>
      <c r="G611" s="10" t="s">
        <v>7</v>
      </c>
      <c r="H611" s="13">
        <f>G611*F611*E610*B611</f>
        <v>38.10525</v>
      </c>
      <c r="I611" s="10" t="s">
        <v>391</v>
      </c>
      <c r="J611" s="11">
        <v>4.88</v>
      </c>
      <c r="K611" s="13">
        <f>J611*H611</f>
        <v>185.95361999999997</v>
      </c>
    </row>
    <row r="612" spans="1:11" s="12" customFormat="1" ht="12.75">
      <c r="A612" s="7"/>
      <c r="B612" s="8" t="s">
        <v>392</v>
      </c>
      <c r="C612" s="9" t="s">
        <v>9</v>
      </c>
      <c r="D612" s="7"/>
      <c r="E612" s="10"/>
      <c r="F612" s="7">
        <v>3.19</v>
      </c>
      <c r="G612" s="10" t="s">
        <v>7</v>
      </c>
      <c r="H612" s="13">
        <f>G612*F612*E610*B612</f>
        <v>5.98125</v>
      </c>
      <c r="I612" s="10"/>
      <c r="J612" s="11">
        <v>4.6</v>
      </c>
      <c r="K612" s="13">
        <f>J612*H612</f>
        <v>27.513749999999998</v>
      </c>
    </row>
    <row r="613" spans="1:11" s="12" customFormat="1" ht="12.75">
      <c r="A613" s="7"/>
      <c r="B613" s="8" t="s">
        <v>392</v>
      </c>
      <c r="C613" s="9" t="s">
        <v>11</v>
      </c>
      <c r="D613" s="7"/>
      <c r="E613" s="10"/>
      <c r="F613" s="7">
        <v>7</v>
      </c>
      <c r="G613" s="10" t="s">
        <v>7</v>
      </c>
      <c r="H613" s="13">
        <f>G613*F613*E610*B613</f>
        <v>13.125</v>
      </c>
      <c r="I613" s="10"/>
      <c r="J613" s="11">
        <v>4.88</v>
      </c>
      <c r="K613" s="13">
        <f>J613*H613</f>
        <v>64.05</v>
      </c>
    </row>
    <row r="614" spans="1:11" s="12" customFormat="1" ht="12.75">
      <c r="A614" s="7"/>
      <c r="B614" s="8"/>
      <c r="C614" s="9" t="s">
        <v>13</v>
      </c>
      <c r="D614" s="7"/>
      <c r="E614" s="10"/>
      <c r="F614" s="7">
        <v>286.8</v>
      </c>
      <c r="G614" s="10"/>
      <c r="H614" s="13">
        <f>F614*E610</f>
        <v>286.8</v>
      </c>
      <c r="I614" s="10"/>
      <c r="J614" s="11">
        <v>1.88</v>
      </c>
      <c r="K614" s="13">
        <f>J614*H614</f>
        <v>539.184</v>
      </c>
    </row>
    <row r="615" spans="1:11" s="12" customFormat="1" ht="12.75">
      <c r="A615" s="7"/>
      <c r="B615" s="8"/>
      <c r="C615" s="9" t="s">
        <v>15</v>
      </c>
      <c r="D615" s="7"/>
      <c r="E615" s="10" t="s">
        <v>16</v>
      </c>
      <c r="F615" s="10" t="s">
        <v>429</v>
      </c>
      <c r="G615" s="10"/>
      <c r="H615" s="13">
        <f>(H611+H613)*F615</f>
        <v>43.033409999999996</v>
      </c>
      <c r="I615" s="11"/>
      <c r="J615" s="11"/>
      <c r="K615" s="13">
        <f>(K611+K613)*F615</f>
        <v>210.00304079999995</v>
      </c>
    </row>
    <row r="616" spans="1:11" s="12" customFormat="1" ht="12.75">
      <c r="A616" s="7"/>
      <c r="B616" s="8"/>
      <c r="C616" s="9" t="s">
        <v>18</v>
      </c>
      <c r="D616" s="7"/>
      <c r="E616" s="10" t="s">
        <v>16</v>
      </c>
      <c r="F616" s="10" t="s">
        <v>430</v>
      </c>
      <c r="G616" s="10"/>
      <c r="H616" s="13">
        <f>(H611+H613)*F616</f>
        <v>28.304713125</v>
      </c>
      <c r="I616" s="11"/>
      <c r="J616" s="11"/>
      <c r="K616" s="13">
        <f>(K611+K613)*F616</f>
        <v>138.12700004999996</v>
      </c>
    </row>
    <row r="617" spans="1:11" s="12" customFormat="1" ht="12.75">
      <c r="A617" s="7"/>
      <c r="B617" s="8"/>
      <c r="C617" s="14" t="s">
        <v>20</v>
      </c>
      <c r="D617" s="7"/>
      <c r="E617" s="10"/>
      <c r="F617" s="7"/>
      <c r="G617" s="10"/>
      <c r="H617" s="16">
        <f>H611+H612+H614+H615+H616</f>
        <v>402.224623125</v>
      </c>
      <c r="I617" s="10"/>
      <c r="J617" s="11"/>
      <c r="K617" s="16">
        <f>K611+K612+K614+K615+K616</f>
        <v>1100.7814108499997</v>
      </c>
    </row>
    <row r="618" spans="1:11" s="12" customFormat="1" ht="25.5">
      <c r="A618" s="7">
        <v>81</v>
      </c>
      <c r="B618" s="8" t="s">
        <v>486</v>
      </c>
      <c r="C618" s="9" t="s">
        <v>498</v>
      </c>
      <c r="D618" s="7" t="s">
        <v>142</v>
      </c>
      <c r="E618" s="10" t="s">
        <v>220</v>
      </c>
      <c r="F618" s="7"/>
      <c r="G618" s="10"/>
      <c r="H618" s="13"/>
      <c r="I618" s="10"/>
      <c r="J618" s="11"/>
      <c r="K618" s="13"/>
    </row>
    <row r="619" spans="1:11" s="12" customFormat="1" ht="12.75">
      <c r="A619" s="7"/>
      <c r="B619" s="8"/>
      <c r="C619" s="9" t="s">
        <v>13</v>
      </c>
      <c r="D619" s="7"/>
      <c r="E619" s="10"/>
      <c r="F619" s="7">
        <v>77.52</v>
      </c>
      <c r="G619" s="10"/>
      <c r="H619" s="16">
        <f>F619*E618</f>
        <v>77.52</v>
      </c>
      <c r="I619" s="10" t="s">
        <v>391</v>
      </c>
      <c r="J619" s="11">
        <v>1.88</v>
      </c>
      <c r="K619" s="16">
        <f>J619*H619</f>
        <v>145.7376</v>
      </c>
    </row>
    <row r="620" spans="1:11" s="12" customFormat="1" ht="25.5">
      <c r="A620" s="7">
        <v>82</v>
      </c>
      <c r="B620" s="8" t="s">
        <v>499</v>
      </c>
      <c r="C620" s="9" t="s">
        <v>500</v>
      </c>
      <c r="D620" s="7" t="s">
        <v>142</v>
      </c>
      <c r="E620" s="10" t="s">
        <v>501</v>
      </c>
      <c r="F620" s="7"/>
      <c r="G620" s="10"/>
      <c r="H620" s="13"/>
      <c r="I620" s="10"/>
      <c r="J620" s="11"/>
      <c r="K620" s="13"/>
    </row>
    <row r="621" spans="1:11" s="12" customFormat="1" ht="12.75">
      <c r="A621" s="7"/>
      <c r="B621" s="8" t="s">
        <v>389</v>
      </c>
      <c r="C621" s="9" t="s">
        <v>5</v>
      </c>
      <c r="D621" s="7"/>
      <c r="E621" s="10"/>
      <c r="F621" s="7">
        <v>161.85</v>
      </c>
      <c r="G621" s="10" t="s">
        <v>7</v>
      </c>
      <c r="H621" s="13">
        <f>G621*F621*E620*B621</f>
        <v>2233.5299999999997</v>
      </c>
      <c r="I621" s="10" t="s">
        <v>391</v>
      </c>
      <c r="J621" s="11">
        <v>4.88</v>
      </c>
      <c r="K621" s="13">
        <f>J621*H621</f>
        <v>10899.6264</v>
      </c>
    </row>
    <row r="622" spans="1:11" s="12" customFormat="1" ht="12.75">
      <c r="A622" s="7"/>
      <c r="B622" s="8" t="s">
        <v>392</v>
      </c>
      <c r="C622" s="9" t="s">
        <v>9</v>
      </c>
      <c r="D622" s="7"/>
      <c r="E622" s="10"/>
      <c r="F622" s="7">
        <v>4.05</v>
      </c>
      <c r="G622" s="10" t="s">
        <v>7</v>
      </c>
      <c r="H622" s="13">
        <f>G622*F622*E620*B622</f>
        <v>60.74999999999999</v>
      </c>
      <c r="I622" s="10"/>
      <c r="J622" s="11">
        <v>4.6</v>
      </c>
      <c r="K622" s="13">
        <f>J622*H622</f>
        <v>279.44999999999993</v>
      </c>
    </row>
    <row r="623" spans="1:11" s="12" customFormat="1" ht="12.75">
      <c r="A623" s="7"/>
      <c r="B623" s="8" t="s">
        <v>392</v>
      </c>
      <c r="C623" s="9" t="s">
        <v>11</v>
      </c>
      <c r="D623" s="7"/>
      <c r="E623" s="10"/>
      <c r="F623" s="7">
        <v>0</v>
      </c>
      <c r="G623" s="10" t="s">
        <v>7</v>
      </c>
      <c r="H623" s="13">
        <f>G623*F623*E620*B623</f>
        <v>0</v>
      </c>
      <c r="I623" s="10"/>
      <c r="J623" s="11">
        <v>4.88</v>
      </c>
      <c r="K623" s="13">
        <f>J623*H623</f>
        <v>0</v>
      </c>
    </row>
    <row r="624" spans="1:11" s="12" customFormat="1" ht="12.75">
      <c r="A624" s="7"/>
      <c r="B624" s="8"/>
      <c r="C624" s="9" t="s">
        <v>13</v>
      </c>
      <c r="D624" s="7"/>
      <c r="E624" s="10"/>
      <c r="F624" s="7">
        <v>503.98</v>
      </c>
      <c r="G624" s="10"/>
      <c r="H624" s="13">
        <f>F624*E620</f>
        <v>4031.84</v>
      </c>
      <c r="I624" s="10"/>
      <c r="J624" s="11">
        <v>1.88</v>
      </c>
      <c r="K624" s="13">
        <f>J624*H624</f>
        <v>7579.8592</v>
      </c>
    </row>
    <row r="625" spans="1:11" s="12" customFormat="1" ht="12.75">
      <c r="A625" s="7"/>
      <c r="B625" s="8"/>
      <c r="C625" s="9" t="s">
        <v>15</v>
      </c>
      <c r="D625" s="7"/>
      <c r="E625" s="10" t="s">
        <v>16</v>
      </c>
      <c r="F625" s="10" t="s">
        <v>429</v>
      </c>
      <c r="G625" s="10"/>
      <c r="H625" s="13">
        <f>(H621+H623)*F625</f>
        <v>1876.1651999999997</v>
      </c>
      <c r="I625" s="11"/>
      <c r="J625" s="11"/>
      <c r="K625" s="13">
        <f>(K621+K623)*F625</f>
        <v>9155.686176</v>
      </c>
    </row>
    <row r="626" spans="1:11" s="12" customFormat="1" ht="12.75">
      <c r="A626" s="7"/>
      <c r="B626" s="8"/>
      <c r="C626" s="9" t="s">
        <v>18</v>
      </c>
      <c r="D626" s="7"/>
      <c r="E626" s="10" t="s">
        <v>16</v>
      </c>
      <c r="F626" s="10" t="s">
        <v>430</v>
      </c>
      <c r="G626" s="10"/>
      <c r="H626" s="13">
        <f>(H621+H623)*F626</f>
        <v>1234.0253249999998</v>
      </c>
      <c r="I626" s="11"/>
      <c r="J626" s="11"/>
      <c r="K626" s="13">
        <f>(K621+K623)*F626</f>
        <v>6022.043586</v>
      </c>
    </row>
    <row r="627" spans="1:11" s="12" customFormat="1" ht="12.75">
      <c r="A627" s="7"/>
      <c r="B627" s="8"/>
      <c r="C627" s="14" t="s">
        <v>20</v>
      </c>
      <c r="D627" s="7"/>
      <c r="E627" s="10"/>
      <c r="F627" s="7"/>
      <c r="G627" s="10"/>
      <c r="H627" s="16">
        <f>H621+H622+H624+H625+H626</f>
        <v>9436.310525</v>
      </c>
      <c r="I627" s="10"/>
      <c r="J627" s="11"/>
      <c r="K627" s="16">
        <f>K621+K622+K624+K625+K626</f>
        <v>33936.665362</v>
      </c>
    </row>
    <row r="628" spans="1:11" s="12" customFormat="1" ht="25.5">
      <c r="A628" s="7">
        <v>83</v>
      </c>
      <c r="B628" s="8" t="s">
        <v>502</v>
      </c>
      <c r="C628" s="9" t="s">
        <v>503</v>
      </c>
      <c r="D628" s="7" t="s">
        <v>142</v>
      </c>
      <c r="E628" s="10" t="s">
        <v>220</v>
      </c>
      <c r="F628" s="7"/>
      <c r="G628" s="10"/>
      <c r="H628" s="13"/>
      <c r="I628" s="10"/>
      <c r="J628" s="11"/>
      <c r="K628" s="13"/>
    </row>
    <row r="629" spans="1:11" s="12" customFormat="1" ht="12.75">
      <c r="A629" s="7"/>
      <c r="B629" s="8" t="s">
        <v>389</v>
      </c>
      <c r="C629" s="9" t="s">
        <v>5</v>
      </c>
      <c r="D629" s="7"/>
      <c r="E629" s="10"/>
      <c r="F629" s="7">
        <v>11.9</v>
      </c>
      <c r="G629" s="10" t="s">
        <v>7</v>
      </c>
      <c r="H629" s="13">
        <f>G629*F629*E628*B629</f>
        <v>20.5275</v>
      </c>
      <c r="I629" s="10" t="s">
        <v>391</v>
      </c>
      <c r="J629" s="11">
        <v>4.88</v>
      </c>
      <c r="K629" s="13">
        <f>J629*H629</f>
        <v>100.1742</v>
      </c>
    </row>
    <row r="630" spans="1:11" s="12" customFormat="1" ht="12.75">
      <c r="A630" s="7"/>
      <c r="B630" s="8" t="s">
        <v>392</v>
      </c>
      <c r="C630" s="9" t="s">
        <v>9</v>
      </c>
      <c r="D630" s="7"/>
      <c r="E630" s="10"/>
      <c r="F630" s="7">
        <v>7.3</v>
      </c>
      <c r="G630" s="10" t="s">
        <v>7</v>
      </c>
      <c r="H630" s="13">
        <f>G630*F630*E628*B630</f>
        <v>13.6875</v>
      </c>
      <c r="I630" s="10"/>
      <c r="J630" s="11">
        <v>4.6</v>
      </c>
      <c r="K630" s="13">
        <f>J630*H630</f>
        <v>62.9625</v>
      </c>
    </row>
    <row r="631" spans="1:11" s="12" customFormat="1" ht="12.75">
      <c r="A631" s="7"/>
      <c r="B631" s="8" t="s">
        <v>392</v>
      </c>
      <c r="C631" s="9" t="s">
        <v>11</v>
      </c>
      <c r="D631" s="7"/>
      <c r="E631" s="10"/>
      <c r="F631" s="7">
        <v>0.14</v>
      </c>
      <c r="G631" s="10" t="s">
        <v>7</v>
      </c>
      <c r="H631" s="13">
        <f>G631*F631*E628*B631</f>
        <v>0.2625</v>
      </c>
      <c r="I631" s="10"/>
      <c r="J631" s="11">
        <v>4.88</v>
      </c>
      <c r="K631" s="13">
        <f>J631*H631</f>
        <v>1.281</v>
      </c>
    </row>
    <row r="632" spans="1:11" s="12" customFormat="1" ht="12.75">
      <c r="A632" s="7"/>
      <c r="B632" s="8"/>
      <c r="C632" s="9" t="s">
        <v>13</v>
      </c>
      <c r="D632" s="7"/>
      <c r="E632" s="10"/>
      <c r="F632" s="7">
        <v>30.14</v>
      </c>
      <c r="G632" s="10"/>
      <c r="H632" s="13">
        <f>F632*E628</f>
        <v>30.14</v>
      </c>
      <c r="I632" s="10"/>
      <c r="J632" s="11">
        <v>1.88</v>
      </c>
      <c r="K632" s="13">
        <f>J632*H632</f>
        <v>56.663199999999996</v>
      </c>
    </row>
    <row r="633" spans="1:11" s="12" customFormat="1" ht="12.75">
      <c r="A633" s="7"/>
      <c r="B633" s="8"/>
      <c r="C633" s="9" t="s">
        <v>15</v>
      </c>
      <c r="D633" s="7"/>
      <c r="E633" s="10" t="s">
        <v>16</v>
      </c>
      <c r="F633" s="10" t="s">
        <v>429</v>
      </c>
      <c r="G633" s="10"/>
      <c r="H633" s="13">
        <f>(H629+H631)*F633</f>
        <v>17.4636</v>
      </c>
      <c r="I633" s="11"/>
      <c r="J633" s="11"/>
      <c r="K633" s="13">
        <f>(K629+K631)*F633</f>
        <v>85.222368</v>
      </c>
    </row>
    <row r="634" spans="1:11" s="12" customFormat="1" ht="12.75">
      <c r="A634" s="7"/>
      <c r="B634" s="8"/>
      <c r="C634" s="9" t="s">
        <v>18</v>
      </c>
      <c r="D634" s="7"/>
      <c r="E634" s="10" t="s">
        <v>16</v>
      </c>
      <c r="F634" s="10" t="s">
        <v>430</v>
      </c>
      <c r="G634" s="10"/>
      <c r="H634" s="13">
        <f>(H629+H631)*F634</f>
        <v>11.486474999999999</v>
      </c>
      <c r="I634" s="11"/>
      <c r="J634" s="11"/>
      <c r="K634" s="13">
        <f>(K629+K631)*F634</f>
        <v>56.053998</v>
      </c>
    </row>
    <row r="635" spans="1:11" s="12" customFormat="1" ht="12.75">
      <c r="A635" s="7"/>
      <c r="B635" s="8"/>
      <c r="C635" s="14" t="s">
        <v>20</v>
      </c>
      <c r="D635" s="7"/>
      <c r="E635" s="10"/>
      <c r="F635" s="7"/>
      <c r="G635" s="10"/>
      <c r="H635" s="16">
        <f>H629+H630+H632+H633+H634</f>
        <v>93.305075</v>
      </c>
      <c r="I635" s="10"/>
      <c r="J635" s="11"/>
      <c r="K635" s="16">
        <f>K629+K630+K632+K633+K634</f>
        <v>361.076266</v>
      </c>
    </row>
    <row r="636" spans="1:11" s="12" customFormat="1" ht="25.5">
      <c r="A636" s="7">
        <v>84</v>
      </c>
      <c r="B636" s="8" t="s">
        <v>486</v>
      </c>
      <c r="C636" s="9" t="s">
        <v>504</v>
      </c>
      <c r="D636" s="7" t="s">
        <v>142</v>
      </c>
      <c r="E636" s="10" t="s">
        <v>220</v>
      </c>
      <c r="F636" s="7"/>
      <c r="G636" s="10"/>
      <c r="H636" s="13"/>
      <c r="I636" s="10"/>
      <c r="J636" s="11"/>
      <c r="K636" s="13"/>
    </row>
    <row r="637" spans="1:11" s="12" customFormat="1" ht="12.75">
      <c r="A637" s="7"/>
      <c r="B637" s="8"/>
      <c r="C637" s="9" t="s">
        <v>13</v>
      </c>
      <c r="D637" s="7"/>
      <c r="E637" s="10"/>
      <c r="F637" s="7">
        <v>37620</v>
      </c>
      <c r="G637" s="10"/>
      <c r="H637" s="16">
        <f>F637*E636</f>
        <v>37620</v>
      </c>
      <c r="I637" s="10" t="s">
        <v>391</v>
      </c>
      <c r="J637" s="11">
        <v>1.88</v>
      </c>
      <c r="K637" s="16">
        <f>J637*H637</f>
        <v>70725.59999999999</v>
      </c>
    </row>
    <row r="638" spans="1:11" s="12" customFormat="1" ht="25.5">
      <c r="A638" s="7">
        <v>85</v>
      </c>
      <c r="B638" s="8" t="s">
        <v>505</v>
      </c>
      <c r="C638" s="9" t="s">
        <v>506</v>
      </c>
      <c r="D638" s="7" t="s">
        <v>427</v>
      </c>
      <c r="E638" s="10" t="s">
        <v>24</v>
      </c>
      <c r="F638" s="7"/>
      <c r="G638" s="10"/>
      <c r="H638" s="13"/>
      <c r="I638" s="10"/>
      <c r="J638" s="11"/>
      <c r="K638" s="13"/>
    </row>
    <row r="639" spans="1:11" s="12" customFormat="1" ht="12.75">
      <c r="A639" s="7"/>
      <c r="B639" s="8" t="s">
        <v>389</v>
      </c>
      <c r="C639" s="9" t="s">
        <v>5</v>
      </c>
      <c r="D639" s="7"/>
      <c r="E639" s="10"/>
      <c r="F639" s="7">
        <v>148.8</v>
      </c>
      <c r="G639" s="10" t="s">
        <v>7</v>
      </c>
      <c r="H639" s="13">
        <f>G639*F639*E638*B639</f>
        <v>128.34</v>
      </c>
      <c r="I639" s="10" t="s">
        <v>391</v>
      </c>
      <c r="J639" s="11">
        <v>4.88</v>
      </c>
      <c r="K639" s="13">
        <f>J639*H639</f>
        <v>626.2992</v>
      </c>
    </row>
    <row r="640" spans="1:11" s="12" customFormat="1" ht="12.75">
      <c r="A640" s="7"/>
      <c r="B640" s="8" t="s">
        <v>392</v>
      </c>
      <c r="C640" s="9" t="s">
        <v>9</v>
      </c>
      <c r="D640" s="7"/>
      <c r="E640" s="10"/>
      <c r="F640" s="7">
        <v>0</v>
      </c>
      <c r="G640" s="10" t="s">
        <v>7</v>
      </c>
      <c r="H640" s="13">
        <f>G640*F640*E638*B640</f>
        <v>0</v>
      </c>
      <c r="I640" s="10"/>
      <c r="J640" s="11">
        <v>4.6</v>
      </c>
      <c r="K640" s="13">
        <f>J640*H640</f>
        <v>0</v>
      </c>
    </row>
    <row r="641" spans="1:11" s="12" customFormat="1" ht="12.75">
      <c r="A641" s="7"/>
      <c r="B641" s="8" t="s">
        <v>392</v>
      </c>
      <c r="C641" s="9" t="s">
        <v>11</v>
      </c>
      <c r="D641" s="7"/>
      <c r="E641" s="10"/>
      <c r="F641" s="7">
        <v>0</v>
      </c>
      <c r="G641" s="10" t="s">
        <v>7</v>
      </c>
      <c r="H641" s="13">
        <f>G641*F641*E638*B641</f>
        <v>0</v>
      </c>
      <c r="I641" s="10"/>
      <c r="J641" s="11">
        <v>4.88</v>
      </c>
      <c r="K641" s="13">
        <f>J641*H641</f>
        <v>0</v>
      </c>
    </row>
    <row r="642" spans="1:11" s="12" customFormat="1" ht="12.75">
      <c r="A642" s="7"/>
      <c r="B642" s="8"/>
      <c r="C642" s="9" t="s">
        <v>13</v>
      </c>
      <c r="D642" s="7"/>
      <c r="E642" s="10"/>
      <c r="F642" s="7">
        <v>78.54</v>
      </c>
      <c r="G642" s="10"/>
      <c r="H642" s="13">
        <f>F642*E638</f>
        <v>39.27</v>
      </c>
      <c r="I642" s="10"/>
      <c r="J642" s="11">
        <v>1.88</v>
      </c>
      <c r="K642" s="13">
        <f>J642*H642</f>
        <v>73.8276</v>
      </c>
    </row>
    <row r="643" spans="1:11" s="12" customFormat="1" ht="12.75">
      <c r="A643" s="7"/>
      <c r="B643" s="8"/>
      <c r="C643" s="9" t="s">
        <v>15</v>
      </c>
      <c r="D643" s="7"/>
      <c r="E643" s="10" t="s">
        <v>16</v>
      </c>
      <c r="F643" s="10" t="s">
        <v>429</v>
      </c>
      <c r="G643" s="10"/>
      <c r="H643" s="13">
        <f>(H639+H641)*F643</f>
        <v>107.8056</v>
      </c>
      <c r="I643" s="11"/>
      <c r="J643" s="11"/>
      <c r="K643" s="13">
        <f>(K639+K641)*F643</f>
        <v>526.091328</v>
      </c>
    </row>
    <row r="644" spans="1:11" s="12" customFormat="1" ht="12.75">
      <c r="A644" s="7"/>
      <c r="B644" s="8"/>
      <c r="C644" s="9" t="s">
        <v>18</v>
      </c>
      <c r="D644" s="7"/>
      <c r="E644" s="10" t="s">
        <v>16</v>
      </c>
      <c r="F644" s="10" t="s">
        <v>430</v>
      </c>
      <c r="G644" s="10"/>
      <c r="H644" s="13">
        <f>(H639+H641)*F644</f>
        <v>70.90785</v>
      </c>
      <c r="I644" s="11"/>
      <c r="J644" s="11"/>
      <c r="K644" s="13">
        <f>(K639+K641)*F644</f>
        <v>346.030308</v>
      </c>
    </row>
    <row r="645" spans="1:11" s="12" customFormat="1" ht="12.75">
      <c r="A645" s="7"/>
      <c r="B645" s="8"/>
      <c r="C645" s="14" t="s">
        <v>20</v>
      </c>
      <c r="D645" s="7"/>
      <c r="E645" s="10"/>
      <c r="F645" s="7"/>
      <c r="G645" s="10"/>
      <c r="H645" s="16">
        <f>H639+H640+H642+H643+H644</f>
        <v>346.32345000000004</v>
      </c>
      <c r="I645" s="10"/>
      <c r="J645" s="11"/>
      <c r="K645" s="16">
        <f>K639+K640+K642+K643+K644</f>
        <v>1572.2484359999999</v>
      </c>
    </row>
    <row r="646" spans="1:11" s="12" customFormat="1" ht="25.5">
      <c r="A646" s="7">
        <v>86</v>
      </c>
      <c r="B646" s="8" t="s">
        <v>507</v>
      </c>
      <c r="C646" s="9" t="s">
        <v>508</v>
      </c>
      <c r="D646" s="7" t="s">
        <v>142</v>
      </c>
      <c r="E646" s="10" t="s">
        <v>509</v>
      </c>
      <c r="F646" s="7"/>
      <c r="G646" s="10"/>
      <c r="H646" s="13"/>
      <c r="I646" s="10"/>
      <c r="J646" s="11"/>
      <c r="K646" s="13"/>
    </row>
    <row r="647" spans="1:11" s="12" customFormat="1" ht="12.75">
      <c r="A647" s="7"/>
      <c r="B647" s="8" t="s">
        <v>389</v>
      </c>
      <c r="C647" s="9" t="s">
        <v>5</v>
      </c>
      <c r="D647" s="7"/>
      <c r="E647" s="10"/>
      <c r="F647" s="7">
        <v>11.07</v>
      </c>
      <c r="G647" s="10" t="s">
        <v>7</v>
      </c>
      <c r="H647" s="13">
        <f>G647*F647*E646*B647</f>
        <v>763.83</v>
      </c>
      <c r="I647" s="10" t="s">
        <v>391</v>
      </c>
      <c r="J647" s="11">
        <v>4.88</v>
      </c>
      <c r="K647" s="13">
        <f>J647*H647</f>
        <v>3727.4904</v>
      </c>
    </row>
    <row r="648" spans="1:11" s="12" customFormat="1" ht="12.75">
      <c r="A648" s="7"/>
      <c r="B648" s="8" t="s">
        <v>392</v>
      </c>
      <c r="C648" s="9" t="s">
        <v>9</v>
      </c>
      <c r="D648" s="7"/>
      <c r="E648" s="10"/>
      <c r="F648" s="7">
        <v>2.31</v>
      </c>
      <c r="G648" s="10" t="s">
        <v>7</v>
      </c>
      <c r="H648" s="13">
        <f>G648*F648*E646*B648</f>
        <v>173.25</v>
      </c>
      <c r="I648" s="10"/>
      <c r="J648" s="11">
        <v>4.6</v>
      </c>
      <c r="K648" s="13">
        <f>J648*H648</f>
        <v>796.9499999999999</v>
      </c>
    </row>
    <row r="649" spans="1:11" s="12" customFormat="1" ht="12.75">
      <c r="A649" s="7"/>
      <c r="B649" s="8" t="s">
        <v>392</v>
      </c>
      <c r="C649" s="9" t="s">
        <v>11</v>
      </c>
      <c r="D649" s="7"/>
      <c r="E649" s="10"/>
      <c r="F649" s="7">
        <v>0.14</v>
      </c>
      <c r="G649" s="10" t="s">
        <v>7</v>
      </c>
      <c r="H649" s="13">
        <f>G649*F649*E646*B649</f>
        <v>10.5</v>
      </c>
      <c r="I649" s="10"/>
      <c r="J649" s="11">
        <v>4.88</v>
      </c>
      <c r="K649" s="13">
        <f>J649*H649</f>
        <v>51.24</v>
      </c>
    </row>
    <row r="650" spans="1:11" s="12" customFormat="1" ht="12.75">
      <c r="A650" s="7"/>
      <c r="B650" s="8"/>
      <c r="C650" s="9" t="s">
        <v>13</v>
      </c>
      <c r="D650" s="7"/>
      <c r="E650" s="10"/>
      <c r="F650" s="7">
        <v>7.3</v>
      </c>
      <c r="G650" s="10"/>
      <c r="H650" s="13">
        <f>F650*E646</f>
        <v>292</v>
      </c>
      <c r="I650" s="10"/>
      <c r="J650" s="11">
        <v>1.88</v>
      </c>
      <c r="K650" s="13">
        <f>J650*H650</f>
        <v>548.9599999999999</v>
      </c>
    </row>
    <row r="651" spans="1:11" s="12" customFormat="1" ht="12.75">
      <c r="A651" s="7"/>
      <c r="B651" s="8"/>
      <c r="C651" s="9" t="s">
        <v>15</v>
      </c>
      <c r="D651" s="7"/>
      <c r="E651" s="10" t="s">
        <v>16</v>
      </c>
      <c r="F651" s="7">
        <v>0.84</v>
      </c>
      <c r="G651" s="10"/>
      <c r="H651" s="13">
        <f>(H647+H649)*F651</f>
        <v>650.4372</v>
      </c>
      <c r="I651" s="11"/>
      <c r="J651" s="11"/>
      <c r="K651" s="13">
        <f>(K647+K649)*F651</f>
        <v>3174.133536</v>
      </c>
    </row>
    <row r="652" spans="1:11" s="12" customFormat="1" ht="12.75">
      <c r="A652" s="7"/>
      <c r="B652" s="8"/>
      <c r="C652" s="9" t="s">
        <v>18</v>
      </c>
      <c r="D652" s="7"/>
      <c r="E652" s="10" t="s">
        <v>16</v>
      </c>
      <c r="F652" s="7">
        <v>0.5525</v>
      </c>
      <c r="G652" s="10"/>
      <c r="H652" s="13">
        <f>(H647+H649)*F652</f>
        <v>427.81732500000004</v>
      </c>
      <c r="I652" s="11"/>
      <c r="J652" s="11"/>
      <c r="K652" s="13">
        <f>(K647+K649)*F652</f>
        <v>2087.748546</v>
      </c>
    </row>
    <row r="653" spans="1:11" s="12" customFormat="1" ht="12.75">
      <c r="A653" s="7"/>
      <c r="B653" s="8"/>
      <c r="C653" s="14" t="s">
        <v>20</v>
      </c>
      <c r="D653" s="7"/>
      <c r="E653" s="10"/>
      <c r="F653" s="7"/>
      <c r="G653" s="10"/>
      <c r="H653" s="16">
        <f>H647+H648+H651+H652+H650</f>
        <v>2307.334525</v>
      </c>
      <c r="I653" s="10"/>
      <c r="J653" s="11"/>
      <c r="K653" s="16">
        <f>K647+K648+K651+K652+K650</f>
        <v>10335.282481999999</v>
      </c>
    </row>
    <row r="654" spans="1:11" s="12" customFormat="1" ht="12.75">
      <c r="A654" s="7"/>
      <c r="B654" s="8"/>
      <c r="C654" s="14" t="s">
        <v>37</v>
      </c>
      <c r="D654" s="7"/>
      <c r="E654" s="10"/>
      <c r="F654" s="10"/>
      <c r="G654" s="10"/>
      <c r="H654" s="16">
        <f>H653+H645+H637+H635+H627+H619+H617+H609+H607+H605+H597+H595+H587+H585+H577+H575+H567+H565+H563+H555+H553+H545+H543+H535+H533+H525+H523+H515+H513+H495+H493+H491+H489+H487+H485+H483+H481+H479+H471+H469+H461+H459+H451+H449+H447+H439+H437+H435+H503+H505</f>
        <v>170657.54902561876</v>
      </c>
      <c r="I654" s="15"/>
      <c r="J654" s="15"/>
      <c r="K654" s="16">
        <f>K653+K645+K637+K635+K627+K619+K617+K609+K607+K605+K597+K595+K587+K585+K577+K575+K567+K565+K563+K555+K553+K545+K543+K535+K533+K525+K523+K515+K513+K495+K493+K491+K489+K487+K485+K483+K481+K479+K471+K469+K461+K459+K451+K449+K447+K439+K437+K435+K503+K505</f>
        <v>477425.8078875194</v>
      </c>
    </row>
    <row r="655" spans="1:11" s="12" customFormat="1" ht="12.75">
      <c r="A655" s="7"/>
      <c r="B655" s="8"/>
      <c r="C655" s="37" t="s">
        <v>510</v>
      </c>
      <c r="D655" s="38"/>
      <c r="E655" s="38"/>
      <c r="F655" s="38"/>
      <c r="G655" s="38"/>
      <c r="H655" s="39"/>
      <c r="I655" s="38"/>
      <c r="J655" s="15"/>
      <c r="K655" s="16"/>
    </row>
    <row r="656" spans="1:11" s="12" customFormat="1" ht="12.75">
      <c r="A656" s="7">
        <v>87</v>
      </c>
      <c r="B656" s="8" t="s">
        <v>511</v>
      </c>
      <c r="C656" s="9" t="s">
        <v>512</v>
      </c>
      <c r="D656" s="7" t="s">
        <v>402</v>
      </c>
      <c r="E656" s="10" t="s">
        <v>33</v>
      </c>
      <c r="F656" s="10"/>
      <c r="G656" s="10"/>
      <c r="H656" s="13"/>
      <c r="I656" s="10"/>
      <c r="J656" s="11"/>
      <c r="K656" s="13"/>
    </row>
    <row r="657" spans="1:11" s="12" customFormat="1" ht="12.75">
      <c r="A657" s="7"/>
      <c r="B657" s="8" t="s">
        <v>389</v>
      </c>
      <c r="C657" s="9" t="s">
        <v>5</v>
      </c>
      <c r="D657" s="7"/>
      <c r="E657" s="10"/>
      <c r="F657" s="10" t="s">
        <v>513</v>
      </c>
      <c r="G657" s="10" t="s">
        <v>7</v>
      </c>
      <c r="H657" s="13">
        <f>G657*F657*E656*B657</f>
        <v>40.463325000000005</v>
      </c>
      <c r="I657" s="10" t="s">
        <v>514</v>
      </c>
      <c r="J657" s="11">
        <v>4.88</v>
      </c>
      <c r="K657" s="13">
        <f>J657*H657</f>
        <v>197.46102600000003</v>
      </c>
    </row>
    <row r="658" spans="1:11" s="12" customFormat="1" ht="12.75">
      <c r="A658" s="7"/>
      <c r="B658" s="8" t="s">
        <v>392</v>
      </c>
      <c r="C658" s="9" t="s">
        <v>9</v>
      </c>
      <c r="D658" s="7"/>
      <c r="E658" s="10"/>
      <c r="F658" s="10" t="s">
        <v>515</v>
      </c>
      <c r="G658" s="10" t="s">
        <v>7</v>
      </c>
      <c r="H658" s="13">
        <f>G658*F658*E656*B658</f>
        <v>7.434374999999999</v>
      </c>
      <c r="I658" s="10"/>
      <c r="J658" s="11">
        <v>4.11</v>
      </c>
      <c r="K658" s="13">
        <f>J658*H658</f>
        <v>30.55528125</v>
      </c>
    </row>
    <row r="659" spans="1:11" s="12" customFormat="1" ht="12.75">
      <c r="A659" s="7"/>
      <c r="B659" s="8" t="s">
        <v>392</v>
      </c>
      <c r="C659" s="9" t="s">
        <v>11</v>
      </c>
      <c r="D659" s="7"/>
      <c r="E659" s="10"/>
      <c r="F659" s="10" t="s">
        <v>516</v>
      </c>
      <c r="G659" s="10" t="s">
        <v>7</v>
      </c>
      <c r="H659" s="13">
        <f>G659*F659*E656*B659</f>
        <v>0.8100000000000002</v>
      </c>
      <c r="I659" s="10"/>
      <c r="J659" s="11">
        <v>4.88</v>
      </c>
      <c r="K659" s="13">
        <f>J659*H659</f>
        <v>3.9528000000000008</v>
      </c>
    </row>
    <row r="660" spans="1:11" s="12" customFormat="1" ht="12.75">
      <c r="A660" s="7"/>
      <c r="B660" s="8"/>
      <c r="C660" s="9" t="s">
        <v>13</v>
      </c>
      <c r="D660" s="7"/>
      <c r="E660" s="10"/>
      <c r="F660" s="10" t="s">
        <v>517</v>
      </c>
      <c r="G660" s="10"/>
      <c r="H660" s="13">
        <f>F660*E656</f>
        <v>349.58200000000005</v>
      </c>
      <c r="I660" s="10"/>
      <c r="J660" s="11">
        <v>2.97</v>
      </c>
      <c r="K660" s="13">
        <f>J660*H660</f>
        <v>1038.2585400000003</v>
      </c>
    </row>
    <row r="661" spans="1:11" s="12" customFormat="1" ht="12.75">
      <c r="A661" s="7"/>
      <c r="B661" s="8"/>
      <c r="C661" s="9" t="s">
        <v>15</v>
      </c>
      <c r="D661" s="7"/>
      <c r="E661" s="10" t="s">
        <v>16</v>
      </c>
      <c r="F661" s="10" t="s">
        <v>518</v>
      </c>
      <c r="G661" s="10"/>
      <c r="H661" s="13">
        <f>(H657+H659)*F661</f>
        <v>46.63885725</v>
      </c>
      <c r="I661" s="10"/>
      <c r="J661" s="11"/>
      <c r="K661" s="13">
        <f>(K657+K659)*F661</f>
        <v>227.59762338000002</v>
      </c>
    </row>
    <row r="662" spans="1:11" s="12" customFormat="1" ht="12.75">
      <c r="A662" s="7"/>
      <c r="B662" s="8"/>
      <c r="C662" s="9" t="s">
        <v>18</v>
      </c>
      <c r="D662" s="7"/>
      <c r="E662" s="10" t="s">
        <v>16</v>
      </c>
      <c r="F662" s="10" t="s">
        <v>519</v>
      </c>
      <c r="G662" s="10"/>
      <c r="H662" s="13">
        <f>(H657+H659)*0.5</f>
        <v>20.636662500000003</v>
      </c>
      <c r="I662" s="11"/>
      <c r="J662" s="11"/>
      <c r="K662" s="13">
        <f>(K657+K659)*F662</f>
        <v>142.09745424300002</v>
      </c>
    </row>
    <row r="663" spans="1:11" s="12" customFormat="1" ht="12.75">
      <c r="A663" s="7"/>
      <c r="B663" s="8"/>
      <c r="C663" s="14" t="s">
        <v>20</v>
      </c>
      <c r="D663" s="7"/>
      <c r="E663" s="10"/>
      <c r="F663" s="10"/>
      <c r="G663" s="10"/>
      <c r="H663" s="16">
        <f>H657+H658+H660+H661+H662</f>
        <v>464.75521975000004</v>
      </c>
      <c r="I663" s="10"/>
      <c r="J663" s="11"/>
      <c r="K663" s="16">
        <f>K657+K658+K660+K661+K662</f>
        <v>1635.9699248730003</v>
      </c>
    </row>
    <row r="664" spans="1:11" s="12" customFormat="1" ht="25.5">
      <c r="A664" s="7">
        <v>88</v>
      </c>
      <c r="B664" s="8" t="s">
        <v>520</v>
      </c>
      <c r="C664" s="9" t="s">
        <v>521</v>
      </c>
      <c r="D664" s="7" t="s">
        <v>402</v>
      </c>
      <c r="E664" s="10" t="s">
        <v>33</v>
      </c>
      <c r="F664" s="10"/>
      <c r="G664" s="10"/>
      <c r="H664" s="13"/>
      <c r="I664" s="10"/>
      <c r="J664" s="11"/>
      <c r="K664" s="13"/>
    </row>
    <row r="665" spans="1:11" s="12" customFormat="1" ht="12.75">
      <c r="A665" s="7"/>
      <c r="B665" s="8" t="s">
        <v>389</v>
      </c>
      <c r="C665" s="9" t="s">
        <v>5</v>
      </c>
      <c r="D665" s="7"/>
      <c r="E665" s="10"/>
      <c r="F665" s="10" t="s">
        <v>522</v>
      </c>
      <c r="G665" s="10" t="s">
        <v>7</v>
      </c>
      <c r="H665" s="13">
        <f>G665*F665*E664*B665</f>
        <v>35.964525</v>
      </c>
      <c r="I665" s="10" t="s">
        <v>523</v>
      </c>
      <c r="J665" s="11">
        <v>4.88</v>
      </c>
      <c r="K665" s="13">
        <f>J665*H665</f>
        <v>175.50688200000002</v>
      </c>
    </row>
    <row r="666" spans="1:11" s="12" customFormat="1" ht="12.75">
      <c r="A666" s="7"/>
      <c r="B666" s="8" t="s">
        <v>392</v>
      </c>
      <c r="C666" s="9" t="s">
        <v>9</v>
      </c>
      <c r="D666" s="7"/>
      <c r="E666" s="10"/>
      <c r="F666" s="10" t="s">
        <v>524</v>
      </c>
      <c r="G666" s="10" t="s">
        <v>7</v>
      </c>
      <c r="H666" s="13">
        <f>G666*F666*E664*B666</f>
        <v>4.318125</v>
      </c>
      <c r="I666" s="10"/>
      <c r="J666" s="11">
        <v>4.02</v>
      </c>
      <c r="K666" s="13">
        <f>J666*H666</f>
        <v>17.3588625</v>
      </c>
    </row>
    <row r="667" spans="1:11" s="12" customFormat="1" ht="12.75">
      <c r="A667" s="7"/>
      <c r="B667" s="8" t="s">
        <v>392</v>
      </c>
      <c r="C667" s="9" t="s">
        <v>11</v>
      </c>
      <c r="D667" s="7"/>
      <c r="E667" s="10"/>
      <c r="F667" s="10" t="s">
        <v>525</v>
      </c>
      <c r="G667" s="10" t="s">
        <v>7</v>
      </c>
      <c r="H667" s="13">
        <f>G667*F667*E664*B667</f>
        <v>0.33</v>
      </c>
      <c r="I667" s="10"/>
      <c r="J667" s="11">
        <v>4.88</v>
      </c>
      <c r="K667" s="13">
        <f>J667*H667</f>
        <v>1.6104</v>
      </c>
    </row>
    <row r="668" spans="1:11" s="12" customFormat="1" ht="12.75">
      <c r="A668" s="7"/>
      <c r="B668" s="8"/>
      <c r="C668" s="9" t="s">
        <v>13</v>
      </c>
      <c r="D668" s="7"/>
      <c r="E668" s="10"/>
      <c r="F668" s="10" t="s">
        <v>526</v>
      </c>
      <c r="G668" s="10"/>
      <c r="H668" s="13">
        <f>F668*E664</f>
        <v>137.786</v>
      </c>
      <c r="I668" s="10"/>
      <c r="J668" s="11">
        <v>4.07</v>
      </c>
      <c r="K668" s="13">
        <f>J668*H668</f>
        <v>560.78902</v>
      </c>
    </row>
    <row r="669" spans="1:11" s="12" customFormat="1" ht="12.75">
      <c r="A669" s="7"/>
      <c r="B669" s="8"/>
      <c r="C669" s="9" t="s">
        <v>15</v>
      </c>
      <c r="D669" s="7"/>
      <c r="E669" s="10" t="s">
        <v>16</v>
      </c>
      <c r="F669" s="10" t="s">
        <v>518</v>
      </c>
      <c r="G669" s="10"/>
      <c r="H669" s="13">
        <f>(H665+H667)*F669</f>
        <v>41.012813249999994</v>
      </c>
      <c r="I669" s="10"/>
      <c r="J669" s="11"/>
      <c r="K669" s="13">
        <f>(K665+K667)*F669</f>
        <v>200.14252866</v>
      </c>
    </row>
    <row r="670" spans="1:11" s="12" customFormat="1" ht="12.75">
      <c r="A670" s="7"/>
      <c r="B670" s="8"/>
      <c r="C670" s="9" t="s">
        <v>18</v>
      </c>
      <c r="D670" s="7"/>
      <c r="E670" s="10" t="s">
        <v>16</v>
      </c>
      <c r="F670" s="10" t="s">
        <v>519</v>
      </c>
      <c r="G670" s="10"/>
      <c r="H670" s="13">
        <f>(H665+H667)*0.5</f>
        <v>18.1472625</v>
      </c>
      <c r="I670" s="11"/>
      <c r="J670" s="11"/>
      <c r="K670" s="13">
        <f>(K665+K667)*F670</f>
        <v>124.95624245100001</v>
      </c>
    </row>
    <row r="671" spans="1:11" s="12" customFormat="1" ht="12.75">
      <c r="A671" s="7"/>
      <c r="B671" s="8"/>
      <c r="C671" s="14" t="s">
        <v>20</v>
      </c>
      <c r="D671" s="7"/>
      <c r="E671" s="10"/>
      <c r="F671" s="10"/>
      <c r="G671" s="10"/>
      <c r="H671" s="16">
        <f>H665+H666+H668+H669+H670</f>
        <v>237.22872575</v>
      </c>
      <c r="I671" s="15"/>
      <c r="J671" s="15"/>
      <c r="K671" s="16">
        <f>K665+K666+K668+K669+K670</f>
        <v>1078.7535356110002</v>
      </c>
    </row>
    <row r="672" spans="1:11" s="12" customFormat="1" ht="25.5">
      <c r="A672" s="7">
        <v>89</v>
      </c>
      <c r="B672" s="8" t="s">
        <v>527</v>
      </c>
      <c r="C672" s="9" t="s">
        <v>528</v>
      </c>
      <c r="D672" s="7" t="s">
        <v>402</v>
      </c>
      <c r="E672" s="10" t="s">
        <v>33</v>
      </c>
      <c r="F672" s="10"/>
      <c r="G672" s="10"/>
      <c r="H672" s="13"/>
      <c r="I672" s="10"/>
      <c r="J672" s="11"/>
      <c r="K672" s="13"/>
    </row>
    <row r="673" spans="1:11" s="12" customFormat="1" ht="12.75">
      <c r="A673" s="7"/>
      <c r="B673" s="8" t="s">
        <v>389</v>
      </c>
      <c r="C673" s="9" t="s">
        <v>5</v>
      </c>
      <c r="D673" s="7"/>
      <c r="E673" s="10"/>
      <c r="F673" s="10" t="s">
        <v>529</v>
      </c>
      <c r="G673" s="10" t="s">
        <v>7</v>
      </c>
      <c r="H673" s="13">
        <f>G673*F673*E672*B673</f>
        <v>11.628224999999999</v>
      </c>
      <c r="I673" s="10" t="s">
        <v>530</v>
      </c>
      <c r="J673" s="11">
        <v>4.88</v>
      </c>
      <c r="K673" s="13">
        <f>J673*H673</f>
        <v>56.745737999999996</v>
      </c>
    </row>
    <row r="674" spans="1:11" s="12" customFormat="1" ht="12.75">
      <c r="A674" s="7"/>
      <c r="B674" s="8" t="s">
        <v>392</v>
      </c>
      <c r="C674" s="9" t="s">
        <v>9</v>
      </c>
      <c r="D674" s="7"/>
      <c r="E674" s="10"/>
      <c r="F674" s="10" t="s">
        <v>531</v>
      </c>
      <c r="G674" s="10" t="s">
        <v>7</v>
      </c>
      <c r="H674" s="13">
        <f>G674*F674*E672*B674</f>
        <v>0.36</v>
      </c>
      <c r="I674" s="10"/>
      <c r="J674" s="11">
        <v>3.47</v>
      </c>
      <c r="K674" s="13">
        <f>J674*H674</f>
        <v>1.2492</v>
      </c>
    </row>
    <row r="675" spans="1:11" s="12" customFormat="1" ht="12.75">
      <c r="A675" s="7"/>
      <c r="B675" s="8" t="s">
        <v>392</v>
      </c>
      <c r="C675" s="9" t="s">
        <v>11</v>
      </c>
      <c r="D675" s="7"/>
      <c r="E675" s="10"/>
      <c r="F675" s="10" t="s">
        <v>12</v>
      </c>
      <c r="G675" s="10" t="s">
        <v>7</v>
      </c>
      <c r="H675" s="13">
        <f>G675*F675*E672*B675</f>
        <v>0</v>
      </c>
      <c r="I675" s="10"/>
      <c r="J675" s="11">
        <v>4.88</v>
      </c>
      <c r="K675" s="13">
        <f>J675*H675</f>
        <v>0</v>
      </c>
    </row>
    <row r="676" spans="1:11" s="12" customFormat="1" ht="12.75">
      <c r="A676" s="7"/>
      <c r="B676" s="8"/>
      <c r="C676" s="9" t="s">
        <v>13</v>
      </c>
      <c r="D676" s="7"/>
      <c r="E676" s="10"/>
      <c r="F676" s="10" t="s">
        <v>532</v>
      </c>
      <c r="G676" s="10"/>
      <c r="H676" s="13">
        <f>F676*E672</f>
        <v>144.542</v>
      </c>
      <c r="I676" s="10"/>
      <c r="J676" s="11">
        <v>2.29</v>
      </c>
      <c r="K676" s="13">
        <f>J676*H676</f>
        <v>331.00118000000003</v>
      </c>
    </row>
    <row r="677" spans="1:11" s="12" customFormat="1" ht="12.75">
      <c r="A677" s="7"/>
      <c r="B677" s="8"/>
      <c r="C677" s="9" t="s">
        <v>15</v>
      </c>
      <c r="D677" s="7"/>
      <c r="E677" s="10" t="s">
        <v>16</v>
      </c>
      <c r="F677" s="10" t="s">
        <v>518</v>
      </c>
      <c r="G677" s="10"/>
      <c r="H677" s="13">
        <f>(H673+H675)*F677</f>
        <v>13.139894249999998</v>
      </c>
      <c r="I677" s="10"/>
      <c r="J677" s="11"/>
      <c r="K677" s="13">
        <f>(K673+K675)*F677</f>
        <v>64.12268393999999</v>
      </c>
    </row>
    <row r="678" spans="1:11" s="12" customFormat="1" ht="12.75">
      <c r="A678" s="7"/>
      <c r="B678" s="8"/>
      <c r="C678" s="9" t="s">
        <v>18</v>
      </c>
      <c r="D678" s="7"/>
      <c r="E678" s="10" t="s">
        <v>16</v>
      </c>
      <c r="F678" s="10" t="s">
        <v>519</v>
      </c>
      <c r="G678" s="10"/>
      <c r="H678" s="13">
        <f>(H673+H675)*0.5</f>
        <v>5.814112499999999</v>
      </c>
      <c r="I678" s="11"/>
      <c r="J678" s="11"/>
      <c r="K678" s="13">
        <f>(K673+K675)*F678</f>
        <v>40.034118158999995</v>
      </c>
    </row>
    <row r="679" spans="1:11" s="12" customFormat="1" ht="12.75">
      <c r="A679" s="7"/>
      <c r="B679" s="8"/>
      <c r="C679" s="14" t="s">
        <v>20</v>
      </c>
      <c r="D679" s="7"/>
      <c r="E679" s="10"/>
      <c r="F679" s="10"/>
      <c r="G679" s="10"/>
      <c r="H679" s="16">
        <f>H673+H674+H676+H677+H678</f>
        <v>175.48423175</v>
      </c>
      <c r="I679" s="15"/>
      <c r="J679" s="15"/>
      <c r="K679" s="16">
        <f>K673+K674+K676+K677+K678</f>
        <v>493.152920099</v>
      </c>
    </row>
    <row r="680" spans="1:11" s="12" customFormat="1" ht="25.5">
      <c r="A680" s="7">
        <v>90</v>
      </c>
      <c r="B680" s="8" t="s">
        <v>533</v>
      </c>
      <c r="C680" s="9" t="s">
        <v>534</v>
      </c>
      <c r="D680" s="7" t="s">
        <v>402</v>
      </c>
      <c r="E680" s="10" t="s">
        <v>33</v>
      </c>
      <c r="F680" s="10"/>
      <c r="G680" s="10"/>
      <c r="H680" s="13"/>
      <c r="I680" s="10"/>
      <c r="J680" s="11"/>
      <c r="K680" s="13"/>
    </row>
    <row r="681" spans="1:11" s="12" customFormat="1" ht="12.75">
      <c r="A681" s="7"/>
      <c r="B681" s="8" t="s">
        <v>389</v>
      </c>
      <c r="C681" s="9" t="s">
        <v>5</v>
      </c>
      <c r="D681" s="7"/>
      <c r="E681" s="10"/>
      <c r="F681" s="10" t="s">
        <v>535</v>
      </c>
      <c r="G681" s="10" t="s">
        <v>7</v>
      </c>
      <c r="H681" s="13">
        <f>G681*F681*E680*B681</f>
        <v>141.80534999999998</v>
      </c>
      <c r="I681" s="10" t="s">
        <v>536</v>
      </c>
      <c r="J681" s="11">
        <v>4.88</v>
      </c>
      <c r="K681" s="13">
        <f>J681*H681</f>
        <v>692.0101079999998</v>
      </c>
    </row>
    <row r="682" spans="1:11" s="12" customFormat="1" ht="12.75">
      <c r="A682" s="7"/>
      <c r="B682" s="8" t="s">
        <v>392</v>
      </c>
      <c r="C682" s="9" t="s">
        <v>9</v>
      </c>
      <c r="D682" s="7"/>
      <c r="E682" s="10"/>
      <c r="F682" s="10" t="s">
        <v>537</v>
      </c>
      <c r="G682" s="10" t="s">
        <v>7</v>
      </c>
      <c r="H682" s="13">
        <f>G682*F682*E680*B682</f>
        <v>17.2425</v>
      </c>
      <c r="I682" s="10"/>
      <c r="J682" s="11">
        <v>3.95</v>
      </c>
      <c r="K682" s="13">
        <f>J682*H682</f>
        <v>68.107875</v>
      </c>
    </row>
    <row r="683" spans="1:11" s="12" customFormat="1" ht="12.75">
      <c r="A683" s="7"/>
      <c r="B683" s="8" t="s">
        <v>392</v>
      </c>
      <c r="C683" s="9" t="s">
        <v>11</v>
      </c>
      <c r="D683" s="7"/>
      <c r="E683" s="10"/>
      <c r="F683" s="10" t="s">
        <v>538</v>
      </c>
      <c r="G683" s="10" t="s">
        <v>7</v>
      </c>
      <c r="H683" s="13">
        <f>G683*F683*E680*B683</f>
        <v>2.506875</v>
      </c>
      <c r="I683" s="10"/>
      <c r="J683" s="11">
        <v>4.88</v>
      </c>
      <c r="K683" s="13">
        <f>J683*H683</f>
        <v>12.23355</v>
      </c>
    </row>
    <row r="684" spans="1:11" s="12" customFormat="1" ht="12.75">
      <c r="A684" s="7"/>
      <c r="B684" s="8"/>
      <c r="C684" s="9" t="s">
        <v>13</v>
      </c>
      <c r="D684" s="7"/>
      <c r="E684" s="10"/>
      <c r="F684" s="10" t="s">
        <v>12</v>
      </c>
      <c r="G684" s="10"/>
      <c r="H684" s="13">
        <f>F684*E680</f>
        <v>0</v>
      </c>
      <c r="I684" s="10"/>
      <c r="J684" s="11">
        <v>3.07</v>
      </c>
      <c r="K684" s="13">
        <f>J684*H684</f>
        <v>0</v>
      </c>
    </row>
    <row r="685" spans="1:11" s="12" customFormat="1" ht="12.75">
      <c r="A685" s="7"/>
      <c r="B685" s="8"/>
      <c r="C685" s="9" t="s">
        <v>15</v>
      </c>
      <c r="D685" s="7"/>
      <c r="E685" s="10" t="s">
        <v>16</v>
      </c>
      <c r="F685" s="10" t="s">
        <v>518</v>
      </c>
      <c r="G685" s="10"/>
      <c r="H685" s="13">
        <f>(H681+H683)*F685</f>
        <v>163.07281424999996</v>
      </c>
      <c r="I685" s="10"/>
      <c r="J685" s="11"/>
      <c r="K685" s="13">
        <f>(K681+K683)*F685</f>
        <v>795.7953335399998</v>
      </c>
    </row>
    <row r="686" spans="1:11" s="12" customFormat="1" ht="12.75">
      <c r="A686" s="7"/>
      <c r="B686" s="8"/>
      <c r="C686" s="9" t="s">
        <v>18</v>
      </c>
      <c r="D686" s="7"/>
      <c r="E686" s="10" t="s">
        <v>16</v>
      </c>
      <c r="F686" s="10" t="s">
        <v>519</v>
      </c>
      <c r="G686" s="10"/>
      <c r="H686" s="13">
        <f>(H681+H683)*0.5</f>
        <v>72.15611249999999</v>
      </c>
      <c r="I686" s="11"/>
      <c r="J686" s="11"/>
      <c r="K686" s="13">
        <f>(K681+K683)*F686</f>
        <v>496.8439007189999</v>
      </c>
    </row>
    <row r="687" spans="1:11" s="12" customFormat="1" ht="12.75">
      <c r="A687" s="7"/>
      <c r="B687" s="8"/>
      <c r="C687" s="14" t="s">
        <v>20</v>
      </c>
      <c r="D687" s="7"/>
      <c r="E687" s="10"/>
      <c r="F687" s="10"/>
      <c r="G687" s="10"/>
      <c r="H687" s="16">
        <f>H681+H682+H684+H685+H686</f>
        <v>394.27677674999995</v>
      </c>
      <c r="I687" s="15"/>
      <c r="J687" s="15"/>
      <c r="K687" s="16">
        <f>K681+K682+K684+K685+K686</f>
        <v>2052.7572172589994</v>
      </c>
    </row>
    <row r="688" spans="1:11" s="12" customFormat="1" ht="12.75">
      <c r="A688" s="7">
        <v>91</v>
      </c>
      <c r="B688" s="8" t="s">
        <v>539</v>
      </c>
      <c r="C688" s="9" t="s">
        <v>540</v>
      </c>
      <c r="D688" s="7" t="s">
        <v>142</v>
      </c>
      <c r="E688" s="10" t="s">
        <v>220</v>
      </c>
      <c r="F688" s="7"/>
      <c r="G688" s="10"/>
      <c r="H688" s="13"/>
      <c r="I688" s="10"/>
      <c r="J688" s="11"/>
      <c r="K688" s="13"/>
    </row>
    <row r="689" spans="1:11" s="12" customFormat="1" ht="12.75">
      <c r="A689" s="7"/>
      <c r="B689" s="8"/>
      <c r="C689" s="9" t="s">
        <v>13</v>
      </c>
      <c r="D689" s="7"/>
      <c r="E689" s="10"/>
      <c r="F689" s="7">
        <v>2654</v>
      </c>
      <c r="G689" s="10"/>
      <c r="H689" s="16">
        <f>F689*E688</f>
        <v>2654</v>
      </c>
      <c r="I689" s="10" t="s">
        <v>536</v>
      </c>
      <c r="J689" s="11">
        <v>3.07</v>
      </c>
      <c r="K689" s="16">
        <f>J689*H689</f>
        <v>8147.78</v>
      </c>
    </row>
    <row r="690" spans="1:11" s="12" customFormat="1" ht="25.5">
      <c r="A690" s="7">
        <v>92</v>
      </c>
      <c r="B690" s="8" t="s">
        <v>541</v>
      </c>
      <c r="C690" s="9" t="s">
        <v>542</v>
      </c>
      <c r="D690" s="7" t="s">
        <v>142</v>
      </c>
      <c r="E690" s="10" t="s">
        <v>543</v>
      </c>
      <c r="F690" s="10"/>
      <c r="G690" s="10"/>
      <c r="H690" s="13"/>
      <c r="I690" s="10"/>
      <c r="J690" s="11"/>
      <c r="K690" s="13"/>
    </row>
    <row r="691" spans="1:11" s="12" customFormat="1" ht="12.75">
      <c r="A691" s="7"/>
      <c r="B691" s="8" t="s">
        <v>389</v>
      </c>
      <c r="C691" s="9" t="s">
        <v>5</v>
      </c>
      <c r="D691" s="7"/>
      <c r="E691" s="10"/>
      <c r="F691" s="10" t="s">
        <v>544</v>
      </c>
      <c r="G691" s="10" t="s">
        <v>7</v>
      </c>
      <c r="H691" s="13">
        <f>G691*F691*E690*B691</f>
        <v>276.34499999999997</v>
      </c>
      <c r="I691" s="10" t="s">
        <v>545</v>
      </c>
      <c r="J691" s="11">
        <v>4.88</v>
      </c>
      <c r="K691" s="13">
        <f>J691*H691</f>
        <v>1348.5635999999997</v>
      </c>
    </row>
    <row r="692" spans="1:11" s="12" customFormat="1" ht="12.75">
      <c r="A692" s="7"/>
      <c r="B692" s="8" t="s">
        <v>392</v>
      </c>
      <c r="C692" s="9" t="s">
        <v>9</v>
      </c>
      <c r="D692" s="7"/>
      <c r="E692" s="10"/>
      <c r="F692" s="10" t="s">
        <v>546</v>
      </c>
      <c r="G692" s="10" t="s">
        <v>7</v>
      </c>
      <c r="H692" s="13">
        <f>G692*F692*E690*B692</f>
        <v>80.775</v>
      </c>
      <c r="I692" s="10"/>
      <c r="J692" s="11">
        <v>4.03</v>
      </c>
      <c r="K692" s="13">
        <f>J692*H692</f>
        <v>325.52325</v>
      </c>
    </row>
    <row r="693" spans="1:11" s="12" customFormat="1" ht="12.75">
      <c r="A693" s="7"/>
      <c r="B693" s="8" t="s">
        <v>392</v>
      </c>
      <c r="C693" s="9" t="s">
        <v>11</v>
      </c>
      <c r="D693" s="7"/>
      <c r="E693" s="10"/>
      <c r="F693" s="10" t="s">
        <v>12</v>
      </c>
      <c r="G693" s="10" t="s">
        <v>7</v>
      </c>
      <c r="H693" s="13">
        <f>G693*F693*E690*B693</f>
        <v>0</v>
      </c>
      <c r="I693" s="10"/>
      <c r="J693" s="11">
        <v>4.88</v>
      </c>
      <c r="K693" s="13">
        <f>J693*H693</f>
        <v>0</v>
      </c>
    </row>
    <row r="694" spans="1:11" s="12" customFormat="1" ht="12.75">
      <c r="A694" s="7"/>
      <c r="B694" s="8"/>
      <c r="C694" s="9" t="s">
        <v>13</v>
      </c>
      <c r="D694" s="7"/>
      <c r="E694" s="10"/>
      <c r="F694" s="10" t="s">
        <v>547</v>
      </c>
      <c r="G694" s="10"/>
      <c r="H694" s="13">
        <f>F694*E690</f>
        <v>2103.7200000000003</v>
      </c>
      <c r="I694" s="10"/>
      <c r="J694" s="11">
        <v>2.39</v>
      </c>
      <c r="K694" s="13">
        <f>J694*H694</f>
        <v>5027.890800000001</v>
      </c>
    </row>
    <row r="695" spans="1:11" s="12" customFormat="1" ht="12.75">
      <c r="A695" s="7"/>
      <c r="B695" s="8"/>
      <c r="C695" s="9" t="s">
        <v>15</v>
      </c>
      <c r="D695" s="7"/>
      <c r="E695" s="10" t="s">
        <v>16</v>
      </c>
      <c r="F695" s="10" t="s">
        <v>518</v>
      </c>
      <c r="G695" s="10"/>
      <c r="H695" s="13">
        <f>(H691+H693)*F695</f>
        <v>312.26984999999996</v>
      </c>
      <c r="I695" s="10"/>
      <c r="J695" s="11"/>
      <c r="K695" s="13">
        <f>(K691+K693)*F695</f>
        <v>1523.8768679999996</v>
      </c>
    </row>
    <row r="696" spans="1:11" s="12" customFormat="1" ht="12.75">
      <c r="A696" s="7"/>
      <c r="B696" s="8"/>
      <c r="C696" s="9" t="s">
        <v>18</v>
      </c>
      <c r="D696" s="7"/>
      <c r="E696" s="10" t="s">
        <v>16</v>
      </c>
      <c r="F696" s="10" t="s">
        <v>519</v>
      </c>
      <c r="G696" s="10"/>
      <c r="H696" s="13">
        <f>(H691+H693)*0.5</f>
        <v>138.17249999999999</v>
      </c>
      <c r="I696" s="11"/>
      <c r="J696" s="11"/>
      <c r="K696" s="13">
        <f>(K691+K693)*F696</f>
        <v>951.4116197999998</v>
      </c>
    </row>
    <row r="697" spans="1:11" s="12" customFormat="1" ht="12.75">
      <c r="A697" s="7"/>
      <c r="B697" s="8"/>
      <c r="C697" s="14" t="s">
        <v>20</v>
      </c>
      <c r="D697" s="7"/>
      <c r="E697" s="10"/>
      <c r="F697" s="10"/>
      <c r="G697" s="10"/>
      <c r="H697" s="16">
        <f>H691+H692+H694+H695+H696</f>
        <v>2911.2823500000004</v>
      </c>
      <c r="I697" s="15"/>
      <c r="J697" s="15"/>
      <c r="K697" s="16">
        <f>K691+K692+K694+K695+K696</f>
        <v>9177.2661378</v>
      </c>
    </row>
    <row r="698" spans="1:11" s="12" customFormat="1" ht="25.5">
      <c r="A698" s="7">
        <v>93</v>
      </c>
      <c r="B698" s="8" t="s">
        <v>548</v>
      </c>
      <c r="C698" s="9" t="s">
        <v>549</v>
      </c>
      <c r="D698" s="7" t="s">
        <v>142</v>
      </c>
      <c r="E698" s="10" t="s">
        <v>4</v>
      </c>
      <c r="F698" s="10"/>
      <c r="G698" s="10"/>
      <c r="H698" s="13"/>
      <c r="I698" s="10"/>
      <c r="J698" s="11"/>
      <c r="K698" s="13"/>
    </row>
    <row r="699" spans="1:11" s="12" customFormat="1" ht="12.75">
      <c r="A699" s="7"/>
      <c r="B699" s="8" t="s">
        <v>389</v>
      </c>
      <c r="C699" s="9" t="s">
        <v>5</v>
      </c>
      <c r="D699" s="7"/>
      <c r="E699" s="10"/>
      <c r="F699" s="10" t="s">
        <v>544</v>
      </c>
      <c r="G699" s="10" t="s">
        <v>7</v>
      </c>
      <c r="H699" s="13">
        <f>G699*F699*E698*B699</f>
        <v>46.05749999999999</v>
      </c>
      <c r="I699" s="10" t="s">
        <v>545</v>
      </c>
      <c r="J699" s="11">
        <v>4.88</v>
      </c>
      <c r="K699" s="13">
        <f>J699*H699</f>
        <v>224.76059999999995</v>
      </c>
    </row>
    <row r="700" spans="1:11" s="12" customFormat="1" ht="12.75">
      <c r="A700" s="7"/>
      <c r="B700" s="8" t="s">
        <v>392</v>
      </c>
      <c r="C700" s="9" t="s">
        <v>9</v>
      </c>
      <c r="D700" s="7"/>
      <c r="E700" s="10"/>
      <c r="F700" s="10" t="s">
        <v>550</v>
      </c>
      <c r="G700" s="10" t="s">
        <v>7</v>
      </c>
      <c r="H700" s="13">
        <f>G700*F700*E698*B700</f>
        <v>16.3125</v>
      </c>
      <c r="I700" s="10"/>
      <c r="J700" s="11">
        <v>4.03</v>
      </c>
      <c r="K700" s="13">
        <f>J700*H700</f>
        <v>65.73937500000001</v>
      </c>
    </row>
    <row r="701" spans="1:11" s="12" customFormat="1" ht="12.75">
      <c r="A701" s="7"/>
      <c r="B701" s="8" t="s">
        <v>392</v>
      </c>
      <c r="C701" s="9" t="s">
        <v>11</v>
      </c>
      <c r="D701" s="7"/>
      <c r="E701" s="10"/>
      <c r="F701" s="10" t="s">
        <v>12</v>
      </c>
      <c r="G701" s="10" t="s">
        <v>7</v>
      </c>
      <c r="H701" s="13">
        <f>G701*F701*E698*B701</f>
        <v>0</v>
      </c>
      <c r="I701" s="10"/>
      <c r="J701" s="11">
        <v>4.88</v>
      </c>
      <c r="K701" s="13">
        <f>J701*H701</f>
        <v>0</v>
      </c>
    </row>
    <row r="702" spans="1:11" s="12" customFormat="1" ht="12.75">
      <c r="A702" s="7"/>
      <c r="B702" s="8"/>
      <c r="C702" s="9" t="s">
        <v>13</v>
      </c>
      <c r="D702" s="7"/>
      <c r="E702" s="10"/>
      <c r="F702" s="10" t="s">
        <v>551</v>
      </c>
      <c r="G702" s="10"/>
      <c r="H702" s="13">
        <f>F702*E698</f>
        <v>675.48</v>
      </c>
      <c r="I702" s="10"/>
      <c r="J702" s="11">
        <v>2.39</v>
      </c>
      <c r="K702" s="13">
        <f>J702*H702</f>
        <v>1614.3972</v>
      </c>
    </row>
    <row r="703" spans="1:11" s="12" customFormat="1" ht="12.75">
      <c r="A703" s="7"/>
      <c r="B703" s="8"/>
      <c r="C703" s="9" t="s">
        <v>15</v>
      </c>
      <c r="D703" s="7"/>
      <c r="E703" s="10" t="s">
        <v>16</v>
      </c>
      <c r="F703" s="10" t="s">
        <v>518</v>
      </c>
      <c r="G703" s="10"/>
      <c r="H703" s="13">
        <f>(H699+H701)*F703</f>
        <v>52.04497499999999</v>
      </c>
      <c r="I703" s="10"/>
      <c r="J703" s="11"/>
      <c r="K703" s="13">
        <f>(K699+K701)*F703</f>
        <v>253.97947799999992</v>
      </c>
    </row>
    <row r="704" spans="1:11" s="12" customFormat="1" ht="12.75">
      <c r="A704" s="7"/>
      <c r="B704" s="8"/>
      <c r="C704" s="9" t="s">
        <v>18</v>
      </c>
      <c r="D704" s="7"/>
      <c r="E704" s="10" t="s">
        <v>16</v>
      </c>
      <c r="F704" s="10" t="s">
        <v>519</v>
      </c>
      <c r="G704" s="10"/>
      <c r="H704" s="13">
        <f>(H699+H701)*0.5</f>
        <v>23.028749999999995</v>
      </c>
      <c r="I704" s="11"/>
      <c r="J704" s="11"/>
      <c r="K704" s="13">
        <f>(K699+K701)*F704</f>
        <v>158.56860329999998</v>
      </c>
    </row>
    <row r="705" spans="1:11" s="12" customFormat="1" ht="12.75">
      <c r="A705" s="7"/>
      <c r="B705" s="8"/>
      <c r="C705" s="14" t="s">
        <v>20</v>
      </c>
      <c r="D705" s="7"/>
      <c r="E705" s="10"/>
      <c r="F705" s="10"/>
      <c r="G705" s="10"/>
      <c r="H705" s="16">
        <f>H699+H700+H702+H703+H704</f>
        <v>812.923725</v>
      </c>
      <c r="I705" s="15"/>
      <c r="J705" s="15"/>
      <c r="K705" s="16">
        <f>K699+K700+K702+K703+K704</f>
        <v>2317.4452563</v>
      </c>
    </row>
    <row r="706" spans="1:11" s="12" customFormat="1" ht="25.5">
      <c r="A706" s="7">
        <v>94</v>
      </c>
      <c r="B706" s="8" t="s">
        <v>548</v>
      </c>
      <c r="C706" s="9" t="s">
        <v>552</v>
      </c>
      <c r="D706" s="7" t="s">
        <v>142</v>
      </c>
      <c r="E706" s="10" t="s">
        <v>424</v>
      </c>
      <c r="F706" s="10"/>
      <c r="G706" s="10"/>
      <c r="H706" s="13"/>
      <c r="I706" s="10"/>
      <c r="J706" s="11"/>
      <c r="K706" s="13"/>
    </row>
    <row r="707" spans="1:11" s="12" customFormat="1" ht="12.75">
      <c r="A707" s="7"/>
      <c r="B707" s="8" t="s">
        <v>389</v>
      </c>
      <c r="C707" s="9" t="s">
        <v>5</v>
      </c>
      <c r="D707" s="7"/>
      <c r="E707" s="10"/>
      <c r="F707" s="10" t="s">
        <v>544</v>
      </c>
      <c r="G707" s="10" t="s">
        <v>7</v>
      </c>
      <c r="H707" s="13">
        <f>G707*F707*E706*B707</f>
        <v>230.2875</v>
      </c>
      <c r="I707" s="10" t="s">
        <v>545</v>
      </c>
      <c r="J707" s="11">
        <v>4.88</v>
      </c>
      <c r="K707" s="13">
        <f>J707*H707</f>
        <v>1123.8029999999999</v>
      </c>
    </row>
    <row r="708" spans="1:11" s="12" customFormat="1" ht="12.75">
      <c r="A708" s="7"/>
      <c r="B708" s="8" t="s">
        <v>392</v>
      </c>
      <c r="C708" s="9" t="s">
        <v>9</v>
      </c>
      <c r="D708" s="7"/>
      <c r="E708" s="10"/>
      <c r="F708" s="10" t="s">
        <v>550</v>
      </c>
      <c r="G708" s="10" t="s">
        <v>7</v>
      </c>
      <c r="H708" s="13">
        <f>G708*F708*E706*B708</f>
        <v>81.5625</v>
      </c>
      <c r="I708" s="10"/>
      <c r="J708" s="11">
        <v>4.03</v>
      </c>
      <c r="K708" s="13">
        <f>J708*H708</f>
        <v>328.69687500000003</v>
      </c>
    </row>
    <row r="709" spans="1:11" s="12" customFormat="1" ht="12.75">
      <c r="A709" s="7"/>
      <c r="B709" s="8" t="s">
        <v>392</v>
      </c>
      <c r="C709" s="9" t="s">
        <v>11</v>
      </c>
      <c r="D709" s="7"/>
      <c r="E709" s="10"/>
      <c r="F709" s="10" t="s">
        <v>12</v>
      </c>
      <c r="G709" s="10" t="s">
        <v>7</v>
      </c>
      <c r="H709" s="13">
        <f>G709*F709*E706*B709</f>
        <v>0</v>
      </c>
      <c r="I709" s="10"/>
      <c r="J709" s="11">
        <v>4.88</v>
      </c>
      <c r="K709" s="13">
        <f>J709*H709</f>
        <v>0</v>
      </c>
    </row>
    <row r="710" spans="1:11" s="12" customFormat="1" ht="12.75">
      <c r="A710" s="7"/>
      <c r="B710" s="8"/>
      <c r="C710" s="9" t="s">
        <v>13</v>
      </c>
      <c r="D710" s="7"/>
      <c r="E710" s="10"/>
      <c r="F710" s="10" t="s">
        <v>551</v>
      </c>
      <c r="G710" s="10"/>
      <c r="H710" s="13">
        <f>F710*E706</f>
        <v>3377.4</v>
      </c>
      <c r="I710" s="10"/>
      <c r="J710" s="11">
        <v>2.39</v>
      </c>
      <c r="K710" s="13">
        <f>J710*H710</f>
        <v>8071.986000000001</v>
      </c>
    </row>
    <row r="711" spans="1:11" s="12" customFormat="1" ht="12.75">
      <c r="A711" s="7"/>
      <c r="B711" s="8"/>
      <c r="C711" s="9" t="s">
        <v>15</v>
      </c>
      <c r="D711" s="7"/>
      <c r="E711" s="10" t="s">
        <v>16</v>
      </c>
      <c r="F711" s="10" t="s">
        <v>518</v>
      </c>
      <c r="G711" s="10"/>
      <c r="H711" s="13">
        <f>(H707+H709)*F711</f>
        <v>260.224875</v>
      </c>
      <c r="I711" s="10"/>
      <c r="J711" s="11"/>
      <c r="K711" s="13">
        <f>(K707+K709)*F711</f>
        <v>1269.8973899999999</v>
      </c>
    </row>
    <row r="712" spans="1:11" s="12" customFormat="1" ht="12.75">
      <c r="A712" s="7"/>
      <c r="B712" s="8"/>
      <c r="C712" s="9" t="s">
        <v>18</v>
      </c>
      <c r="D712" s="7"/>
      <c r="E712" s="10" t="s">
        <v>16</v>
      </c>
      <c r="F712" s="10" t="s">
        <v>519</v>
      </c>
      <c r="G712" s="10"/>
      <c r="H712" s="13">
        <f>(H707+H709)*0.5</f>
        <v>115.14375</v>
      </c>
      <c r="I712" s="11"/>
      <c r="J712" s="11"/>
      <c r="K712" s="13">
        <f>(K707+K709)*F712</f>
        <v>792.8430165</v>
      </c>
    </row>
    <row r="713" spans="1:11" s="12" customFormat="1" ht="12.75">
      <c r="A713" s="7"/>
      <c r="B713" s="8"/>
      <c r="C713" s="14" t="s">
        <v>20</v>
      </c>
      <c r="D713" s="7"/>
      <c r="E713" s="10"/>
      <c r="F713" s="10"/>
      <c r="G713" s="10"/>
      <c r="H713" s="16">
        <f>H707+H708+H710+H711+H712</f>
        <v>4064.618625</v>
      </c>
      <c r="I713" s="15"/>
      <c r="J713" s="15"/>
      <c r="K713" s="16">
        <f>K707+K708+K710+K711+K712</f>
        <v>11587.2262815</v>
      </c>
    </row>
    <row r="714" spans="1:11" s="12" customFormat="1" ht="25.5">
      <c r="A714" s="7">
        <v>95</v>
      </c>
      <c r="B714" s="8" t="s">
        <v>553</v>
      </c>
      <c r="C714" s="9" t="s">
        <v>554</v>
      </c>
      <c r="D714" s="7" t="s">
        <v>427</v>
      </c>
      <c r="E714" s="10" t="s">
        <v>188</v>
      </c>
      <c r="F714" s="10"/>
      <c r="G714" s="10"/>
      <c r="H714" s="13"/>
      <c r="I714" s="10"/>
      <c r="J714" s="11"/>
      <c r="K714" s="13"/>
    </row>
    <row r="715" spans="1:11" s="12" customFormat="1" ht="12.75">
      <c r="A715" s="7"/>
      <c r="B715" s="8" t="s">
        <v>389</v>
      </c>
      <c r="C715" s="9" t="s">
        <v>5</v>
      </c>
      <c r="D715" s="7"/>
      <c r="E715" s="10"/>
      <c r="F715" s="10" t="s">
        <v>555</v>
      </c>
      <c r="G715" s="10" t="s">
        <v>7</v>
      </c>
      <c r="H715" s="13">
        <f>G715*F715*E714*B715</f>
        <v>566.2692</v>
      </c>
      <c r="I715" s="10" t="s">
        <v>536</v>
      </c>
      <c r="J715" s="11">
        <v>4.88</v>
      </c>
      <c r="K715" s="13">
        <f>J715*H715</f>
        <v>2763.3936959999996</v>
      </c>
    </row>
    <row r="716" spans="1:11" s="12" customFormat="1" ht="12.75">
      <c r="A716" s="7"/>
      <c r="B716" s="8" t="s">
        <v>392</v>
      </c>
      <c r="C716" s="9" t="s">
        <v>9</v>
      </c>
      <c r="D716" s="7"/>
      <c r="E716" s="10"/>
      <c r="F716" s="10" t="s">
        <v>556</v>
      </c>
      <c r="G716" s="10" t="s">
        <v>7</v>
      </c>
      <c r="H716" s="13">
        <f>G716*F716*E714*B716</f>
        <v>65.75625000000001</v>
      </c>
      <c r="I716" s="10"/>
      <c r="J716" s="11">
        <v>3.95</v>
      </c>
      <c r="K716" s="13">
        <f>J716*H716</f>
        <v>259.73718750000006</v>
      </c>
    </row>
    <row r="717" spans="1:11" s="12" customFormat="1" ht="12.75">
      <c r="A717" s="7"/>
      <c r="B717" s="8" t="s">
        <v>392</v>
      </c>
      <c r="C717" s="9" t="s">
        <v>11</v>
      </c>
      <c r="D717" s="7"/>
      <c r="E717" s="10"/>
      <c r="F717" s="10" t="s">
        <v>557</v>
      </c>
      <c r="G717" s="10" t="s">
        <v>7</v>
      </c>
      <c r="H717" s="13">
        <f>G717*F717*E714*B717</f>
        <v>0.5343749999999999</v>
      </c>
      <c r="I717" s="10"/>
      <c r="J717" s="11">
        <v>4.88</v>
      </c>
      <c r="K717" s="13">
        <f>J717*H717</f>
        <v>2.60775</v>
      </c>
    </row>
    <row r="718" spans="1:11" s="12" customFormat="1" ht="12.75">
      <c r="A718" s="7"/>
      <c r="B718" s="8"/>
      <c r="C718" s="9" t="s">
        <v>13</v>
      </c>
      <c r="D718" s="7"/>
      <c r="E718" s="10"/>
      <c r="F718" s="10" t="s">
        <v>558</v>
      </c>
      <c r="G718" s="10"/>
      <c r="H718" s="13">
        <f>F718*E714</f>
        <v>1267.6319999999998</v>
      </c>
      <c r="I718" s="10"/>
      <c r="J718" s="11">
        <v>3.07</v>
      </c>
      <c r="K718" s="13">
        <f>J718*H718</f>
        <v>3891.6302399999995</v>
      </c>
    </row>
    <row r="719" spans="1:11" s="12" customFormat="1" ht="12.75">
      <c r="A719" s="7"/>
      <c r="B719" s="8"/>
      <c r="C719" s="9" t="s">
        <v>15</v>
      </c>
      <c r="D719" s="7"/>
      <c r="E719" s="10" t="s">
        <v>16</v>
      </c>
      <c r="F719" s="10" t="s">
        <v>518</v>
      </c>
      <c r="G719" s="10"/>
      <c r="H719" s="13">
        <f>(H715+H717)*F719</f>
        <v>640.4880397499999</v>
      </c>
      <c r="I719" s="10"/>
      <c r="J719" s="11"/>
      <c r="K719" s="13">
        <f>(K715+K717)*F719</f>
        <v>3125.5816339799994</v>
      </c>
    </row>
    <row r="720" spans="1:11" s="12" customFormat="1" ht="12.75">
      <c r="A720" s="7"/>
      <c r="B720" s="8"/>
      <c r="C720" s="9" t="s">
        <v>18</v>
      </c>
      <c r="D720" s="7"/>
      <c r="E720" s="10" t="s">
        <v>16</v>
      </c>
      <c r="F720" s="10" t="s">
        <v>519</v>
      </c>
      <c r="G720" s="10"/>
      <c r="H720" s="13">
        <f>(H715+H717)*0.5</f>
        <v>283.40178749999995</v>
      </c>
      <c r="I720" s="11"/>
      <c r="J720" s="11"/>
      <c r="K720" s="13">
        <f>(K715+K717)*F720</f>
        <v>1951.414020153</v>
      </c>
    </row>
    <row r="721" spans="1:11" s="12" customFormat="1" ht="12.75">
      <c r="A721" s="7"/>
      <c r="B721" s="8"/>
      <c r="C721" s="14" t="s">
        <v>20</v>
      </c>
      <c r="D721" s="7"/>
      <c r="E721" s="10"/>
      <c r="F721" s="10"/>
      <c r="G721" s="10"/>
      <c r="H721" s="16">
        <f>H715+H716+H718+H719+H720</f>
        <v>2823.5472772499998</v>
      </c>
      <c r="I721" s="15"/>
      <c r="J721" s="15"/>
      <c r="K721" s="16">
        <f>K715+K716+K718+K719+K720</f>
        <v>11991.756777632996</v>
      </c>
    </row>
    <row r="722" spans="1:11" s="12" customFormat="1" ht="25.5">
      <c r="A722" s="7">
        <v>96</v>
      </c>
      <c r="B722" s="8" t="s">
        <v>559</v>
      </c>
      <c r="C722" s="9" t="s">
        <v>560</v>
      </c>
      <c r="D722" s="7" t="s">
        <v>427</v>
      </c>
      <c r="E722" s="10" t="s">
        <v>33</v>
      </c>
      <c r="F722" s="10"/>
      <c r="G722" s="10"/>
      <c r="H722" s="13"/>
      <c r="I722" s="10"/>
      <c r="J722" s="11"/>
      <c r="K722" s="13"/>
    </row>
    <row r="723" spans="1:11" s="12" customFormat="1" ht="12.75">
      <c r="A723" s="7"/>
      <c r="B723" s="8" t="s">
        <v>389</v>
      </c>
      <c r="C723" s="9" t="s">
        <v>5</v>
      </c>
      <c r="D723" s="7"/>
      <c r="E723" s="10"/>
      <c r="F723" s="10" t="s">
        <v>561</v>
      </c>
      <c r="G723" s="10" t="s">
        <v>7</v>
      </c>
      <c r="H723" s="13">
        <f>G723*F723*E722*B723</f>
        <v>277.899225</v>
      </c>
      <c r="I723" s="10" t="s">
        <v>536</v>
      </c>
      <c r="J723" s="11">
        <v>4.88</v>
      </c>
      <c r="K723" s="13">
        <f>J723*H723</f>
        <v>1356.148218</v>
      </c>
    </row>
    <row r="724" spans="1:11" s="12" customFormat="1" ht="12.75">
      <c r="A724" s="7"/>
      <c r="B724" s="8" t="s">
        <v>392</v>
      </c>
      <c r="C724" s="9" t="s">
        <v>9</v>
      </c>
      <c r="D724" s="7"/>
      <c r="E724" s="10"/>
      <c r="F724" s="10" t="s">
        <v>562</v>
      </c>
      <c r="G724" s="10" t="s">
        <v>7</v>
      </c>
      <c r="H724" s="13">
        <f>G724*F724*E722*B724</f>
        <v>115.051875</v>
      </c>
      <c r="I724" s="10"/>
      <c r="J724" s="11">
        <v>3.95</v>
      </c>
      <c r="K724" s="13">
        <f>J724*H724</f>
        <v>454.45490625</v>
      </c>
    </row>
    <row r="725" spans="1:11" s="12" customFormat="1" ht="12.75">
      <c r="A725" s="7"/>
      <c r="B725" s="8" t="s">
        <v>392</v>
      </c>
      <c r="C725" s="9" t="s">
        <v>11</v>
      </c>
      <c r="D725" s="7"/>
      <c r="E725" s="10"/>
      <c r="F725" s="10" t="s">
        <v>563</v>
      </c>
      <c r="G725" s="10" t="s">
        <v>7</v>
      </c>
      <c r="H725" s="13">
        <f>G725*F725*E722*B725</f>
        <v>14.934375000000003</v>
      </c>
      <c r="I725" s="10"/>
      <c r="J725" s="11">
        <v>4.88</v>
      </c>
      <c r="K725" s="13">
        <f>J725*H725</f>
        <v>72.87975000000002</v>
      </c>
    </row>
    <row r="726" spans="1:11" s="12" customFormat="1" ht="12.75">
      <c r="A726" s="7"/>
      <c r="B726" s="8"/>
      <c r="C726" s="9" t="s">
        <v>13</v>
      </c>
      <c r="D726" s="7"/>
      <c r="E726" s="10"/>
      <c r="F726" s="10" t="s">
        <v>564</v>
      </c>
      <c r="G726" s="10"/>
      <c r="H726" s="13">
        <f>F726*E722</f>
        <v>332.665</v>
      </c>
      <c r="I726" s="10"/>
      <c r="J726" s="11">
        <v>3.02</v>
      </c>
      <c r="K726" s="13">
        <f>J726*H726</f>
        <v>1004.6483000000001</v>
      </c>
    </row>
    <row r="727" spans="1:11" s="12" customFormat="1" ht="12.75">
      <c r="A727" s="7"/>
      <c r="B727" s="8"/>
      <c r="C727" s="9" t="s">
        <v>15</v>
      </c>
      <c r="D727" s="7"/>
      <c r="E727" s="10" t="s">
        <v>16</v>
      </c>
      <c r="F727" s="10" t="s">
        <v>518</v>
      </c>
      <c r="G727" s="10"/>
      <c r="H727" s="13">
        <f>(H723+H725)*F727</f>
        <v>330.90196799999995</v>
      </c>
      <c r="I727" s="10"/>
      <c r="J727" s="11"/>
      <c r="K727" s="13">
        <f>(K723+K725)*F727</f>
        <v>1614.8016038399999</v>
      </c>
    </row>
    <row r="728" spans="1:11" s="12" customFormat="1" ht="12.75">
      <c r="A728" s="7"/>
      <c r="B728" s="8"/>
      <c r="C728" s="9" t="s">
        <v>18</v>
      </c>
      <c r="D728" s="7"/>
      <c r="E728" s="10" t="s">
        <v>16</v>
      </c>
      <c r="F728" s="10" t="s">
        <v>519</v>
      </c>
      <c r="G728" s="10"/>
      <c r="H728" s="13">
        <f>(H723+H725)*F728</f>
        <v>206.5941048</v>
      </c>
      <c r="I728" s="11"/>
      <c r="J728" s="11"/>
      <c r="K728" s="13">
        <f>(K723+K725)*F728</f>
        <v>1008.1792314240001</v>
      </c>
    </row>
    <row r="729" spans="1:11" s="12" customFormat="1" ht="12.75">
      <c r="A729" s="7"/>
      <c r="B729" s="8"/>
      <c r="C729" s="14" t="s">
        <v>20</v>
      </c>
      <c r="D729" s="7"/>
      <c r="E729" s="10"/>
      <c r="F729" s="10"/>
      <c r="G729" s="10"/>
      <c r="H729" s="16">
        <f>H723+H724+H726+H727+H728</f>
        <v>1263.1121727999998</v>
      </c>
      <c r="I729" s="15"/>
      <c r="J729" s="15"/>
      <c r="K729" s="16">
        <f>K723+K724+K726+K727+K728</f>
        <v>5438.232259514</v>
      </c>
    </row>
    <row r="730" spans="1:11" s="12" customFormat="1" ht="25.5">
      <c r="A730" s="7">
        <v>97</v>
      </c>
      <c r="B730" s="8" t="s">
        <v>565</v>
      </c>
      <c r="C730" s="9" t="s">
        <v>566</v>
      </c>
      <c r="D730" s="7" t="s">
        <v>427</v>
      </c>
      <c r="E730" s="10" t="s">
        <v>19</v>
      </c>
      <c r="F730" s="10"/>
      <c r="G730" s="10"/>
      <c r="H730" s="11"/>
      <c r="I730" s="10"/>
      <c r="J730" s="11"/>
      <c r="K730" s="13"/>
    </row>
    <row r="731" spans="1:11" s="12" customFormat="1" ht="12.75">
      <c r="A731" s="7"/>
      <c r="B731" s="8" t="s">
        <v>389</v>
      </c>
      <c r="C731" s="9" t="s">
        <v>5</v>
      </c>
      <c r="D731" s="7"/>
      <c r="E731" s="10"/>
      <c r="F731" s="10" t="s">
        <v>567</v>
      </c>
      <c r="G731" s="10" t="s">
        <v>7</v>
      </c>
      <c r="H731" s="13">
        <f>G731*F731*E730*B731</f>
        <v>993.8691</v>
      </c>
      <c r="I731" s="10" t="s">
        <v>568</v>
      </c>
      <c r="J731" s="11">
        <v>4.88</v>
      </c>
      <c r="K731" s="13">
        <f>J731*H731</f>
        <v>4850.081208</v>
      </c>
    </row>
    <row r="732" spans="1:11" s="12" customFormat="1" ht="12.75">
      <c r="A732" s="7"/>
      <c r="B732" s="8" t="s">
        <v>392</v>
      </c>
      <c r="C732" s="9" t="s">
        <v>9</v>
      </c>
      <c r="D732" s="7"/>
      <c r="E732" s="10"/>
      <c r="F732" s="10" t="s">
        <v>569</v>
      </c>
      <c r="G732" s="10" t="s">
        <v>7</v>
      </c>
      <c r="H732" s="13">
        <f>G732*F732*E730*B732</f>
        <v>112.17937499999998</v>
      </c>
      <c r="I732" s="10"/>
      <c r="J732" s="11">
        <v>3.96</v>
      </c>
      <c r="K732" s="13">
        <f>J732*H732</f>
        <v>444.23032499999994</v>
      </c>
    </row>
    <row r="733" spans="1:11" s="12" customFormat="1" ht="12.75">
      <c r="A733" s="7"/>
      <c r="B733" s="8" t="s">
        <v>392</v>
      </c>
      <c r="C733" s="9" t="s">
        <v>11</v>
      </c>
      <c r="D733" s="7"/>
      <c r="E733" s="10"/>
      <c r="F733" s="10" t="s">
        <v>570</v>
      </c>
      <c r="G733" s="10" t="s">
        <v>7</v>
      </c>
      <c r="H733" s="13">
        <f>G733*F733*E730*B733</f>
        <v>6.378750000000001</v>
      </c>
      <c r="I733" s="10"/>
      <c r="J733" s="11">
        <v>4.88</v>
      </c>
      <c r="K733" s="13">
        <f>J733*H733</f>
        <v>31.128300000000003</v>
      </c>
    </row>
    <row r="734" spans="1:11" s="12" customFormat="1" ht="12.75">
      <c r="A734" s="7"/>
      <c r="B734" s="8"/>
      <c r="C734" s="9" t="s">
        <v>13</v>
      </c>
      <c r="D734" s="7"/>
      <c r="E734" s="10"/>
      <c r="F734" s="10" t="s">
        <v>571</v>
      </c>
      <c r="G734" s="10"/>
      <c r="H734" s="11">
        <f>F734*E730</f>
        <v>9174.682999999999</v>
      </c>
      <c r="I734" s="10"/>
      <c r="J734" s="11">
        <v>2.1</v>
      </c>
      <c r="K734" s="13">
        <f>J734*H734</f>
        <v>19266.8343</v>
      </c>
    </row>
    <row r="735" spans="1:11" s="12" customFormat="1" ht="12.75">
      <c r="A735" s="7"/>
      <c r="B735" s="8"/>
      <c r="C735" s="9" t="s">
        <v>15</v>
      </c>
      <c r="D735" s="7"/>
      <c r="E735" s="10" t="s">
        <v>16</v>
      </c>
      <c r="F735" s="10" t="s">
        <v>518</v>
      </c>
      <c r="G735" s="10"/>
      <c r="H735" s="11">
        <f>(H731+H733)*F735</f>
        <v>1130.2800705</v>
      </c>
      <c r="I735" s="10"/>
      <c r="J735" s="11"/>
      <c r="K735" s="13">
        <f>(K731+K733)*F735</f>
        <v>5515.766744039999</v>
      </c>
    </row>
    <row r="736" spans="1:11" s="12" customFormat="1" ht="12.75">
      <c r="A736" s="7"/>
      <c r="B736" s="8"/>
      <c r="C736" s="9" t="s">
        <v>18</v>
      </c>
      <c r="D736" s="7"/>
      <c r="E736" s="10" t="s">
        <v>16</v>
      </c>
      <c r="F736" s="10" t="s">
        <v>519</v>
      </c>
      <c r="G736" s="10"/>
      <c r="H736" s="11">
        <f>(H731+H733)*0.5</f>
        <v>500.123925</v>
      </c>
      <c r="I736" s="11"/>
      <c r="J736" s="11"/>
      <c r="K736" s="13">
        <f>(K731+K733)*F736</f>
        <v>3443.693307894</v>
      </c>
    </row>
    <row r="737" spans="1:11" s="12" customFormat="1" ht="12.75">
      <c r="A737" s="7"/>
      <c r="B737" s="8"/>
      <c r="C737" s="14" t="s">
        <v>20</v>
      </c>
      <c r="D737" s="7"/>
      <c r="E737" s="10"/>
      <c r="F737" s="10"/>
      <c r="G737" s="10"/>
      <c r="H737" s="15">
        <f>H731+H732+H734+H735+H736</f>
        <v>11911.135470499998</v>
      </c>
      <c r="I737" s="15"/>
      <c r="J737" s="15"/>
      <c r="K737" s="16">
        <f>K731+K732+K734+K735+K736</f>
        <v>33520.605884934</v>
      </c>
    </row>
    <row r="738" spans="1:11" s="12" customFormat="1" ht="25.5">
      <c r="A738" s="7">
        <v>98</v>
      </c>
      <c r="B738" s="8" t="s">
        <v>572</v>
      </c>
      <c r="C738" s="9" t="s">
        <v>573</v>
      </c>
      <c r="D738" s="7" t="s">
        <v>574</v>
      </c>
      <c r="E738" s="10" t="s">
        <v>4</v>
      </c>
      <c r="F738" s="10"/>
      <c r="G738" s="10"/>
      <c r="H738" s="13"/>
      <c r="I738" s="10"/>
      <c r="J738" s="11"/>
      <c r="K738" s="13"/>
    </row>
    <row r="739" spans="1:11" s="12" customFormat="1" ht="12.75">
      <c r="A739" s="7"/>
      <c r="B739" s="8" t="s">
        <v>389</v>
      </c>
      <c r="C739" s="9" t="s">
        <v>5</v>
      </c>
      <c r="D739" s="7"/>
      <c r="E739" s="10"/>
      <c r="F739" s="10" t="s">
        <v>575</v>
      </c>
      <c r="G739" s="10" t="s">
        <v>7</v>
      </c>
      <c r="H739" s="13">
        <f>G739*F739*E738*B739</f>
        <v>207.483</v>
      </c>
      <c r="I739" s="10" t="s">
        <v>568</v>
      </c>
      <c r="J739" s="11">
        <v>4.88</v>
      </c>
      <c r="K739" s="13">
        <f>J739*H739</f>
        <v>1012.51704</v>
      </c>
    </row>
    <row r="740" spans="1:11" s="12" customFormat="1" ht="12.75">
      <c r="A740" s="7"/>
      <c r="B740" s="8" t="s">
        <v>392</v>
      </c>
      <c r="C740" s="9" t="s">
        <v>9</v>
      </c>
      <c r="D740" s="7"/>
      <c r="E740" s="10"/>
      <c r="F740" s="10" t="s">
        <v>162</v>
      </c>
      <c r="G740" s="10" t="s">
        <v>7</v>
      </c>
      <c r="H740" s="13">
        <f>G740*F740*E738*B740</f>
        <v>2.8125</v>
      </c>
      <c r="I740" s="10"/>
      <c r="J740" s="11">
        <v>3.96</v>
      </c>
      <c r="K740" s="13">
        <f>J740*H740</f>
        <v>11.1375</v>
      </c>
    </row>
    <row r="741" spans="1:11" s="12" customFormat="1" ht="12.75">
      <c r="A741" s="7"/>
      <c r="B741" s="8" t="s">
        <v>392</v>
      </c>
      <c r="C741" s="9" t="s">
        <v>11</v>
      </c>
      <c r="D741" s="7"/>
      <c r="E741" s="10"/>
      <c r="F741" s="10" t="s">
        <v>576</v>
      </c>
      <c r="G741" s="10" t="s">
        <v>7</v>
      </c>
      <c r="H741" s="13">
        <f>G741*F741*E738*B741</f>
        <v>0.41250000000000003</v>
      </c>
      <c r="I741" s="10"/>
      <c r="J741" s="11">
        <v>4.88</v>
      </c>
      <c r="K741" s="13">
        <f>J741*H741</f>
        <v>2.013</v>
      </c>
    </row>
    <row r="742" spans="1:11" s="12" customFormat="1" ht="12.75">
      <c r="A742" s="7"/>
      <c r="B742" s="8"/>
      <c r="C742" s="9" t="s">
        <v>13</v>
      </c>
      <c r="D742" s="7"/>
      <c r="E742" s="10"/>
      <c r="F742" s="10" t="s">
        <v>577</v>
      </c>
      <c r="G742" s="10"/>
      <c r="H742" s="13">
        <f>F742*E738</f>
        <v>140.2</v>
      </c>
      <c r="I742" s="10"/>
      <c r="J742" s="11">
        <v>2.1</v>
      </c>
      <c r="K742" s="13">
        <f>J742*H742</f>
        <v>294.42</v>
      </c>
    </row>
    <row r="743" spans="1:11" s="12" customFormat="1" ht="12.75">
      <c r="A743" s="7"/>
      <c r="B743" s="8"/>
      <c r="C743" s="9" t="s">
        <v>15</v>
      </c>
      <c r="D743" s="7"/>
      <c r="E743" s="10" t="s">
        <v>16</v>
      </c>
      <c r="F743" s="10" t="s">
        <v>518</v>
      </c>
      <c r="G743" s="10"/>
      <c r="H743" s="13">
        <f>(H739+H741)*F743</f>
        <v>234.92191499999998</v>
      </c>
      <c r="I743" s="10"/>
      <c r="J743" s="11"/>
      <c r="K743" s="13">
        <f>(K739+K741)*F743</f>
        <v>1146.4189451999998</v>
      </c>
    </row>
    <row r="744" spans="1:11" s="12" customFormat="1" ht="12.75">
      <c r="A744" s="7"/>
      <c r="B744" s="8"/>
      <c r="C744" s="9" t="s">
        <v>18</v>
      </c>
      <c r="D744" s="7"/>
      <c r="E744" s="10" t="s">
        <v>16</v>
      </c>
      <c r="F744" s="10" t="s">
        <v>519</v>
      </c>
      <c r="G744" s="10"/>
      <c r="H744" s="13">
        <f>(H739+H741)*0.5</f>
        <v>103.94775</v>
      </c>
      <c r="I744" s="11"/>
      <c r="J744" s="11"/>
      <c r="K744" s="13">
        <f>(K739+K741)*F744</f>
        <v>715.75094322</v>
      </c>
    </row>
    <row r="745" spans="1:11" s="12" customFormat="1" ht="12.75">
      <c r="A745" s="7"/>
      <c r="B745" s="8"/>
      <c r="C745" s="14" t="s">
        <v>20</v>
      </c>
      <c r="D745" s="7"/>
      <c r="E745" s="10"/>
      <c r="F745" s="10"/>
      <c r="G745" s="10"/>
      <c r="H745" s="16">
        <f>H739+H740+H742+H743+H744</f>
        <v>689.365165</v>
      </c>
      <c r="I745" s="15"/>
      <c r="J745" s="15"/>
      <c r="K745" s="16">
        <f>K739+K740+K742+K743+K744</f>
        <v>3180.2444284199996</v>
      </c>
    </row>
    <row r="746" spans="1:11" s="12" customFormat="1" ht="25.5">
      <c r="A746" s="7">
        <v>99</v>
      </c>
      <c r="B746" s="8" t="s">
        <v>578</v>
      </c>
      <c r="C746" s="9" t="s">
        <v>579</v>
      </c>
      <c r="D746" s="7" t="s">
        <v>574</v>
      </c>
      <c r="E746" s="10" t="s">
        <v>4</v>
      </c>
      <c r="F746" s="10"/>
      <c r="G746" s="10"/>
      <c r="H746" s="13"/>
      <c r="I746" s="10"/>
      <c r="J746" s="11"/>
      <c r="K746" s="13"/>
    </row>
    <row r="747" spans="1:11" s="12" customFormat="1" ht="12.75">
      <c r="A747" s="7"/>
      <c r="B747" s="8" t="s">
        <v>389</v>
      </c>
      <c r="C747" s="9" t="s">
        <v>5</v>
      </c>
      <c r="D747" s="7"/>
      <c r="E747" s="10"/>
      <c r="F747" s="10" t="s">
        <v>580</v>
      </c>
      <c r="G747" s="10" t="s">
        <v>7</v>
      </c>
      <c r="H747" s="13">
        <f>G747*F747*E746*B747</f>
        <v>152.628</v>
      </c>
      <c r="I747" s="10" t="s">
        <v>536</v>
      </c>
      <c r="J747" s="11">
        <v>4.88</v>
      </c>
      <c r="K747" s="13">
        <f>J747*H747</f>
        <v>744.8246399999999</v>
      </c>
    </row>
    <row r="748" spans="1:11" s="12" customFormat="1" ht="12.75">
      <c r="A748" s="7"/>
      <c r="B748" s="8" t="s">
        <v>392</v>
      </c>
      <c r="C748" s="9" t="s">
        <v>9</v>
      </c>
      <c r="D748" s="7"/>
      <c r="E748" s="10"/>
      <c r="F748" s="10" t="s">
        <v>581</v>
      </c>
      <c r="G748" s="10" t="s">
        <v>7</v>
      </c>
      <c r="H748" s="13">
        <f>G748*F748*E746*B748</f>
        <v>18.075000000000003</v>
      </c>
      <c r="I748" s="10"/>
      <c r="J748" s="11">
        <v>3.96</v>
      </c>
      <c r="K748" s="13">
        <f>J748*H748</f>
        <v>71.57700000000001</v>
      </c>
    </row>
    <row r="749" spans="1:11" s="12" customFormat="1" ht="12.75">
      <c r="A749" s="7"/>
      <c r="B749" s="8" t="s">
        <v>392</v>
      </c>
      <c r="C749" s="9" t="s">
        <v>11</v>
      </c>
      <c r="D749" s="7"/>
      <c r="E749" s="10"/>
      <c r="F749" s="10" t="s">
        <v>12</v>
      </c>
      <c r="G749" s="10" t="s">
        <v>7</v>
      </c>
      <c r="H749" s="13">
        <f>G749*F749*E746*B749</f>
        <v>0</v>
      </c>
      <c r="I749" s="10"/>
      <c r="J749" s="11">
        <v>4.88</v>
      </c>
      <c r="K749" s="13">
        <f>J749*H749</f>
        <v>0</v>
      </c>
    </row>
    <row r="750" spans="1:11" s="12" customFormat="1" ht="12.75">
      <c r="A750" s="7"/>
      <c r="B750" s="8"/>
      <c r="C750" s="9" t="s">
        <v>13</v>
      </c>
      <c r="D750" s="7"/>
      <c r="E750" s="10"/>
      <c r="F750" s="10" t="s">
        <v>582</v>
      </c>
      <c r="G750" s="10"/>
      <c r="H750" s="13">
        <f>F750*E746</f>
        <v>76.06</v>
      </c>
      <c r="I750" s="10"/>
      <c r="J750" s="11">
        <v>2.1</v>
      </c>
      <c r="K750" s="13">
        <f>J750*H750</f>
        <v>159.726</v>
      </c>
    </row>
    <row r="751" spans="1:11" s="12" customFormat="1" ht="12.75">
      <c r="A751" s="7"/>
      <c r="B751" s="8"/>
      <c r="C751" s="9" t="s">
        <v>15</v>
      </c>
      <c r="D751" s="7"/>
      <c r="E751" s="10" t="s">
        <v>16</v>
      </c>
      <c r="F751" s="10" t="s">
        <v>518</v>
      </c>
      <c r="G751" s="10"/>
      <c r="H751" s="13">
        <f>(H747+H749)*F751</f>
        <v>172.46963999999997</v>
      </c>
      <c r="I751" s="10"/>
      <c r="J751" s="11"/>
      <c r="K751" s="13">
        <f>(K747+K749)*F751</f>
        <v>841.6518431999998</v>
      </c>
    </row>
    <row r="752" spans="1:11" s="12" customFormat="1" ht="12.75">
      <c r="A752" s="7"/>
      <c r="B752" s="8"/>
      <c r="C752" s="9" t="s">
        <v>18</v>
      </c>
      <c r="D752" s="7"/>
      <c r="E752" s="10" t="s">
        <v>16</v>
      </c>
      <c r="F752" s="10" t="s">
        <v>519</v>
      </c>
      <c r="G752" s="10"/>
      <c r="H752" s="13">
        <f>(H747+H749)*0.5</f>
        <v>76.314</v>
      </c>
      <c r="I752" s="11"/>
      <c r="J752" s="11"/>
      <c r="K752" s="13">
        <f>(K747+K749)*F752</f>
        <v>525.47378352</v>
      </c>
    </row>
    <row r="753" spans="1:11" s="12" customFormat="1" ht="12.75">
      <c r="A753" s="7"/>
      <c r="B753" s="8"/>
      <c r="C753" s="14" t="s">
        <v>20</v>
      </c>
      <c r="D753" s="7"/>
      <c r="E753" s="10"/>
      <c r="F753" s="10"/>
      <c r="G753" s="10"/>
      <c r="H753" s="16">
        <f>H747+H748+H750+H751+H752</f>
        <v>495.5466399999999</v>
      </c>
      <c r="I753" s="15"/>
      <c r="J753" s="15"/>
      <c r="K753" s="16">
        <f>K747+K748+K750+K751+K752</f>
        <v>2343.25326672</v>
      </c>
    </row>
    <row r="754" spans="1:11" s="12" customFormat="1" ht="25.5">
      <c r="A754" s="7">
        <v>100</v>
      </c>
      <c r="B754" s="8" t="s">
        <v>583</v>
      </c>
      <c r="C754" s="9" t="s">
        <v>584</v>
      </c>
      <c r="D754" s="7" t="s">
        <v>427</v>
      </c>
      <c r="E754" s="10" t="s">
        <v>585</v>
      </c>
      <c r="F754" s="10"/>
      <c r="G754" s="10"/>
      <c r="H754" s="13"/>
      <c r="I754" s="10"/>
      <c r="J754" s="11"/>
      <c r="K754" s="13"/>
    </row>
    <row r="755" spans="1:11" s="12" customFormat="1" ht="12.75">
      <c r="A755" s="7"/>
      <c r="B755" s="8" t="s">
        <v>389</v>
      </c>
      <c r="C755" s="9" t="s">
        <v>5</v>
      </c>
      <c r="D755" s="7"/>
      <c r="E755" s="10"/>
      <c r="F755" s="10" t="s">
        <v>586</v>
      </c>
      <c r="G755" s="10" t="s">
        <v>7</v>
      </c>
      <c r="H755" s="13">
        <f>G755*F755*E754*B755</f>
        <v>40.2408</v>
      </c>
      <c r="I755" s="10" t="s">
        <v>587</v>
      </c>
      <c r="J755" s="11">
        <v>4.88</v>
      </c>
      <c r="K755" s="13">
        <f>J755*H755</f>
        <v>196.375104</v>
      </c>
    </row>
    <row r="756" spans="1:11" s="12" customFormat="1" ht="12.75">
      <c r="A756" s="7"/>
      <c r="B756" s="8" t="s">
        <v>392</v>
      </c>
      <c r="C756" s="9" t="s">
        <v>9</v>
      </c>
      <c r="D756" s="7"/>
      <c r="E756" s="10"/>
      <c r="F756" s="10" t="s">
        <v>588</v>
      </c>
      <c r="G756" s="10" t="s">
        <v>7</v>
      </c>
      <c r="H756" s="13">
        <f>G756*F756*E754*B756</f>
        <v>33.38250000000001</v>
      </c>
      <c r="I756" s="10"/>
      <c r="J756" s="11">
        <v>3.84</v>
      </c>
      <c r="K756" s="13">
        <f>J756*H756</f>
        <v>128.18880000000001</v>
      </c>
    </row>
    <row r="757" spans="1:11" s="12" customFormat="1" ht="12.75">
      <c r="A757" s="7"/>
      <c r="B757" s="8" t="s">
        <v>392</v>
      </c>
      <c r="C757" s="9" t="s">
        <v>11</v>
      </c>
      <c r="D757" s="7"/>
      <c r="E757" s="10"/>
      <c r="F757" s="10" t="s">
        <v>12</v>
      </c>
      <c r="G757" s="10" t="s">
        <v>7</v>
      </c>
      <c r="H757" s="13">
        <f>G757*F757*E754*B757</f>
        <v>0</v>
      </c>
      <c r="I757" s="10"/>
      <c r="J757" s="11">
        <v>4.88</v>
      </c>
      <c r="K757" s="13">
        <f>J757*H757</f>
        <v>0</v>
      </c>
    </row>
    <row r="758" spans="1:11" s="12" customFormat="1" ht="12.75">
      <c r="A758" s="7"/>
      <c r="B758" s="8"/>
      <c r="C758" s="9" t="s">
        <v>13</v>
      </c>
      <c r="D758" s="7"/>
      <c r="E758" s="10"/>
      <c r="F758" s="10" t="s">
        <v>589</v>
      </c>
      <c r="G758" s="10"/>
      <c r="H758" s="13">
        <f>F758*E754</f>
        <v>1.7160000000000002</v>
      </c>
      <c r="I758" s="10"/>
      <c r="J758" s="11">
        <v>2.08</v>
      </c>
      <c r="K758" s="13">
        <f>J758*H758</f>
        <v>3.5692800000000005</v>
      </c>
    </row>
    <row r="759" spans="1:11" s="12" customFormat="1" ht="12.75">
      <c r="A759" s="7"/>
      <c r="B759" s="8"/>
      <c r="C759" s="9" t="s">
        <v>15</v>
      </c>
      <c r="D759" s="7"/>
      <c r="E759" s="10" t="s">
        <v>16</v>
      </c>
      <c r="F759" s="10" t="s">
        <v>518</v>
      </c>
      <c r="G759" s="10"/>
      <c r="H759" s="13">
        <f>(H755+H757)*F759</f>
        <v>45.472103999999995</v>
      </c>
      <c r="I759" s="10"/>
      <c r="J759" s="11"/>
      <c r="K759" s="13">
        <f>(K755+K757)*F759</f>
        <v>221.90386751999998</v>
      </c>
    </row>
    <row r="760" spans="1:11" s="12" customFormat="1" ht="12.75">
      <c r="A760" s="7"/>
      <c r="B760" s="8"/>
      <c r="C760" s="9" t="s">
        <v>18</v>
      </c>
      <c r="D760" s="7"/>
      <c r="E760" s="10" t="s">
        <v>16</v>
      </c>
      <c r="F760" s="10" t="s">
        <v>519</v>
      </c>
      <c r="G760" s="10"/>
      <c r="H760" s="13">
        <f>(H755+H757)*0.5</f>
        <v>20.1204</v>
      </c>
      <c r="I760" s="11"/>
      <c r="J760" s="11"/>
      <c r="K760" s="13">
        <f>(K755+K757)*F760</f>
        <v>138.542635872</v>
      </c>
    </row>
    <row r="761" spans="1:11" s="12" customFormat="1" ht="12.75">
      <c r="A761" s="7"/>
      <c r="B761" s="8"/>
      <c r="C761" s="14" t="s">
        <v>20</v>
      </c>
      <c r="D761" s="7"/>
      <c r="E761" s="10"/>
      <c r="F761" s="10"/>
      <c r="G761" s="10"/>
      <c r="H761" s="16">
        <f>H755+H756+H758+H759+H760</f>
        <v>140.93180399999997</v>
      </c>
      <c r="I761" s="15"/>
      <c r="J761" s="15"/>
      <c r="K761" s="16">
        <f>K755+K756+K758+K759+K760</f>
        <v>688.579687392</v>
      </c>
    </row>
    <row r="762" spans="1:11" s="12" customFormat="1" ht="25.5">
      <c r="A762" s="7">
        <v>101</v>
      </c>
      <c r="B762" s="8" t="s">
        <v>590</v>
      </c>
      <c r="C762" s="9" t="s">
        <v>591</v>
      </c>
      <c r="D762" s="7" t="s">
        <v>402</v>
      </c>
      <c r="E762" s="10" t="s">
        <v>188</v>
      </c>
      <c r="F762" s="10"/>
      <c r="G762" s="10"/>
      <c r="H762" s="13"/>
      <c r="I762" s="10"/>
      <c r="J762" s="11"/>
      <c r="K762" s="13"/>
    </row>
    <row r="763" spans="1:11" s="12" customFormat="1" ht="12.75">
      <c r="A763" s="7"/>
      <c r="B763" s="8" t="s">
        <v>389</v>
      </c>
      <c r="C763" s="9" t="s">
        <v>5</v>
      </c>
      <c r="D763" s="7"/>
      <c r="E763" s="10"/>
      <c r="F763" s="10" t="s">
        <v>592</v>
      </c>
      <c r="G763" s="10" t="s">
        <v>7</v>
      </c>
      <c r="H763" s="13">
        <f>G763*F763*E762*B763</f>
        <v>25.217774999999996</v>
      </c>
      <c r="I763" s="10" t="s">
        <v>593</v>
      </c>
      <c r="J763" s="11">
        <v>4.88</v>
      </c>
      <c r="K763" s="13">
        <f>J763*H763</f>
        <v>123.06274199999997</v>
      </c>
    </row>
    <row r="764" spans="1:11" s="12" customFormat="1" ht="12.75">
      <c r="A764" s="7"/>
      <c r="B764" s="8" t="s">
        <v>392</v>
      </c>
      <c r="C764" s="9" t="s">
        <v>9</v>
      </c>
      <c r="D764" s="7"/>
      <c r="E764" s="10"/>
      <c r="F764" s="10" t="s">
        <v>594</v>
      </c>
      <c r="G764" s="10" t="s">
        <v>7</v>
      </c>
      <c r="H764" s="13">
        <f>G764*F764*E762*B764</f>
        <v>4.57875</v>
      </c>
      <c r="I764" s="10"/>
      <c r="J764" s="11">
        <v>4.09</v>
      </c>
      <c r="K764" s="13">
        <f>J764*H764</f>
        <v>18.7270875</v>
      </c>
    </row>
    <row r="765" spans="1:11" s="12" customFormat="1" ht="12.75">
      <c r="A765" s="7"/>
      <c r="B765" s="8" t="s">
        <v>392</v>
      </c>
      <c r="C765" s="9" t="s">
        <v>11</v>
      </c>
      <c r="D765" s="7"/>
      <c r="E765" s="10"/>
      <c r="F765" s="10" t="s">
        <v>595</v>
      </c>
      <c r="G765" s="10" t="s">
        <v>7</v>
      </c>
      <c r="H765" s="13">
        <f>G765*F765*E762*B765</f>
        <v>0.230625</v>
      </c>
      <c r="I765" s="10"/>
      <c r="J765" s="11">
        <v>4.88</v>
      </c>
      <c r="K765" s="13">
        <f>J765*H765</f>
        <v>1.12545</v>
      </c>
    </row>
    <row r="766" spans="1:11" s="12" customFormat="1" ht="12.75">
      <c r="A766" s="7"/>
      <c r="B766" s="8"/>
      <c r="C766" s="9" t="s">
        <v>13</v>
      </c>
      <c r="D766" s="7"/>
      <c r="E766" s="10"/>
      <c r="F766" s="10" t="s">
        <v>596</v>
      </c>
      <c r="G766" s="10"/>
      <c r="H766" s="13">
        <f>F766*E762</f>
        <v>396.807</v>
      </c>
      <c r="I766" s="10"/>
      <c r="J766" s="11">
        <v>2.39</v>
      </c>
      <c r="K766" s="13">
        <f>J766*H766</f>
        <v>948.3687300000001</v>
      </c>
    </row>
    <row r="767" spans="1:11" s="12" customFormat="1" ht="12.75">
      <c r="A767" s="7"/>
      <c r="B767" s="8"/>
      <c r="C767" s="9" t="s">
        <v>15</v>
      </c>
      <c r="D767" s="7"/>
      <c r="E767" s="10" t="s">
        <v>16</v>
      </c>
      <c r="F767" s="10" t="s">
        <v>518</v>
      </c>
      <c r="G767" s="10"/>
      <c r="H767" s="13">
        <f>(H763+H765)*F767</f>
        <v>28.756691999999994</v>
      </c>
      <c r="I767" s="10"/>
      <c r="J767" s="11"/>
      <c r="K767" s="13">
        <f>(K763+K765)*F767</f>
        <v>140.33265695999995</v>
      </c>
    </row>
    <row r="768" spans="1:11" s="12" customFormat="1" ht="12.75">
      <c r="A768" s="7"/>
      <c r="B768" s="8"/>
      <c r="C768" s="9" t="s">
        <v>18</v>
      </c>
      <c r="D768" s="7"/>
      <c r="E768" s="10" t="s">
        <v>16</v>
      </c>
      <c r="F768" s="10" t="s">
        <v>519</v>
      </c>
      <c r="G768" s="10"/>
      <c r="H768" s="13">
        <f>(H763+H765)*0.5</f>
        <v>12.724199999999998</v>
      </c>
      <c r="I768" s="11"/>
      <c r="J768" s="11"/>
      <c r="K768" s="13">
        <f>(K763+K765)*F768</f>
        <v>87.61476945599998</v>
      </c>
    </row>
    <row r="769" spans="1:11" s="12" customFormat="1" ht="12.75">
      <c r="A769" s="7"/>
      <c r="B769" s="8"/>
      <c r="C769" s="14" t="s">
        <v>20</v>
      </c>
      <c r="D769" s="7"/>
      <c r="E769" s="10"/>
      <c r="F769" s="10"/>
      <c r="G769" s="10"/>
      <c r="H769" s="16">
        <f>H763+H764+H766+H767+H768</f>
        <v>468.084417</v>
      </c>
      <c r="I769" s="15"/>
      <c r="J769" s="15"/>
      <c r="K769" s="16">
        <f>K763+K764+K766+K767+K768</f>
        <v>1318.105985916</v>
      </c>
    </row>
    <row r="770" spans="1:11" s="12" customFormat="1" ht="25.5">
      <c r="A770" s="7">
        <v>102</v>
      </c>
      <c r="B770" s="8" t="s">
        <v>597</v>
      </c>
      <c r="C770" s="9" t="s">
        <v>598</v>
      </c>
      <c r="D770" s="7" t="s">
        <v>142</v>
      </c>
      <c r="E770" s="10" t="s">
        <v>143</v>
      </c>
      <c r="F770" s="10"/>
      <c r="G770" s="10"/>
      <c r="H770" s="13"/>
      <c r="I770" s="10"/>
      <c r="J770" s="11"/>
      <c r="K770" s="13"/>
    </row>
    <row r="771" spans="1:11" s="12" customFormat="1" ht="12.75">
      <c r="A771" s="7"/>
      <c r="B771" s="8" t="s">
        <v>389</v>
      </c>
      <c r="C771" s="9" t="s">
        <v>5</v>
      </c>
      <c r="D771" s="7"/>
      <c r="E771" s="10"/>
      <c r="F771" s="10" t="s">
        <v>599</v>
      </c>
      <c r="G771" s="10" t="s">
        <v>7</v>
      </c>
      <c r="H771" s="13">
        <f>G771*F771*E770*B771</f>
        <v>855.2204999999999</v>
      </c>
      <c r="I771" s="10" t="s">
        <v>536</v>
      </c>
      <c r="J771" s="11">
        <v>4.88</v>
      </c>
      <c r="K771" s="13">
        <f>J771*H771</f>
        <v>4173.47604</v>
      </c>
    </row>
    <row r="772" spans="1:11" s="12" customFormat="1" ht="12.75">
      <c r="A772" s="7"/>
      <c r="B772" s="8" t="s">
        <v>392</v>
      </c>
      <c r="C772" s="9" t="s">
        <v>9</v>
      </c>
      <c r="D772" s="7"/>
      <c r="E772" s="10"/>
      <c r="F772" s="10" t="s">
        <v>600</v>
      </c>
      <c r="G772" s="10" t="s">
        <v>7</v>
      </c>
      <c r="H772" s="13">
        <f>G772*F772*E770*B772</f>
        <v>133.2</v>
      </c>
      <c r="I772" s="10"/>
      <c r="J772" s="11">
        <v>3.95</v>
      </c>
      <c r="K772" s="13">
        <f>J772*H772</f>
        <v>526.14</v>
      </c>
    </row>
    <row r="773" spans="1:11" s="12" customFormat="1" ht="12.75">
      <c r="A773" s="7"/>
      <c r="B773" s="8" t="s">
        <v>392</v>
      </c>
      <c r="C773" s="9" t="s">
        <v>11</v>
      </c>
      <c r="D773" s="7"/>
      <c r="E773" s="10"/>
      <c r="F773" s="10" t="s">
        <v>601</v>
      </c>
      <c r="G773" s="10" t="s">
        <v>7</v>
      </c>
      <c r="H773" s="13">
        <f>G773*F773*E770*B773</f>
        <v>7.593750000000002</v>
      </c>
      <c r="I773" s="10"/>
      <c r="J773" s="11">
        <v>4.88</v>
      </c>
      <c r="K773" s="13">
        <f>J773*H773</f>
        <v>37.057500000000005</v>
      </c>
    </row>
    <row r="774" spans="1:11" s="12" customFormat="1" ht="12.75">
      <c r="A774" s="7"/>
      <c r="B774" s="8"/>
      <c r="C774" s="9" t="s">
        <v>13</v>
      </c>
      <c r="D774" s="7"/>
      <c r="E774" s="10"/>
      <c r="F774" s="10" t="s">
        <v>602</v>
      </c>
      <c r="G774" s="10"/>
      <c r="H774" s="13">
        <f>F774*E770</f>
        <v>13068.329999999998</v>
      </c>
      <c r="I774" s="10"/>
      <c r="J774" s="11">
        <v>3.07</v>
      </c>
      <c r="K774" s="13">
        <f>J774*H774</f>
        <v>40119.77309999999</v>
      </c>
    </row>
    <row r="775" spans="1:11" s="12" customFormat="1" ht="12.75">
      <c r="A775" s="7"/>
      <c r="B775" s="8"/>
      <c r="C775" s="9" t="s">
        <v>15</v>
      </c>
      <c r="D775" s="7"/>
      <c r="E775" s="10" t="s">
        <v>16</v>
      </c>
      <c r="F775" s="10" t="s">
        <v>518</v>
      </c>
      <c r="G775" s="10"/>
      <c r="H775" s="13">
        <f>(H771+H773)*F775</f>
        <v>974.9801024999998</v>
      </c>
      <c r="I775" s="10"/>
      <c r="J775" s="11"/>
      <c r="K775" s="13">
        <f>(K771+K773)*F775</f>
        <v>4757.902900199999</v>
      </c>
    </row>
    <row r="776" spans="1:11" s="12" customFormat="1" ht="12.75">
      <c r="A776" s="7"/>
      <c r="B776" s="8"/>
      <c r="C776" s="9" t="s">
        <v>18</v>
      </c>
      <c r="D776" s="7"/>
      <c r="E776" s="10" t="s">
        <v>16</v>
      </c>
      <c r="F776" s="10" t="s">
        <v>519</v>
      </c>
      <c r="G776" s="10"/>
      <c r="H776" s="13">
        <f>(H771+H773)*0.5</f>
        <v>431.40712499999995</v>
      </c>
      <c r="I776" s="11"/>
      <c r="J776" s="11"/>
      <c r="K776" s="13">
        <f>(K771+K773)*F776</f>
        <v>2970.53141247</v>
      </c>
    </row>
    <row r="777" spans="1:11" s="12" customFormat="1" ht="12.75">
      <c r="A777" s="7"/>
      <c r="B777" s="8"/>
      <c r="C777" s="14" t="s">
        <v>20</v>
      </c>
      <c r="D777" s="7"/>
      <c r="E777" s="10"/>
      <c r="F777" s="10"/>
      <c r="G777" s="10"/>
      <c r="H777" s="16">
        <f>H771+H772+H774+H775+H776</f>
        <v>15463.137727499998</v>
      </c>
      <c r="I777" s="15"/>
      <c r="J777" s="15"/>
      <c r="K777" s="16">
        <f>K771+K772+K774+K775+K776</f>
        <v>52547.82345266999</v>
      </c>
    </row>
    <row r="778" spans="1:11" s="12" customFormat="1" ht="25.5">
      <c r="A778" s="7">
        <v>103</v>
      </c>
      <c r="B778" s="8" t="s">
        <v>603</v>
      </c>
      <c r="C778" s="9" t="s">
        <v>604</v>
      </c>
      <c r="D778" s="7" t="s">
        <v>402</v>
      </c>
      <c r="E778" s="10" t="s">
        <v>605</v>
      </c>
      <c r="F778" s="10"/>
      <c r="G778" s="10"/>
      <c r="H778" s="13"/>
      <c r="I778" s="10"/>
      <c r="J778" s="11"/>
      <c r="K778" s="13"/>
    </row>
    <row r="779" spans="1:11" s="12" customFormat="1" ht="12.75">
      <c r="A779" s="7"/>
      <c r="B779" s="8" t="s">
        <v>389</v>
      </c>
      <c r="C779" s="9" t="s">
        <v>5</v>
      </c>
      <c r="D779" s="7"/>
      <c r="E779" s="10"/>
      <c r="F779" s="10" t="s">
        <v>606</v>
      </c>
      <c r="G779" s="10" t="s">
        <v>7</v>
      </c>
      <c r="H779" s="13">
        <f>G779*F779*E778*B779</f>
        <v>153.13859999999997</v>
      </c>
      <c r="I779" s="10" t="s">
        <v>536</v>
      </c>
      <c r="J779" s="11">
        <v>4.88</v>
      </c>
      <c r="K779" s="13">
        <f>J779*H779</f>
        <v>747.3163679999998</v>
      </c>
    </row>
    <row r="780" spans="1:11" s="12" customFormat="1" ht="12.75">
      <c r="A780" s="7"/>
      <c r="B780" s="8" t="s">
        <v>392</v>
      </c>
      <c r="C780" s="9" t="s">
        <v>9</v>
      </c>
      <c r="D780" s="7"/>
      <c r="E780" s="10"/>
      <c r="F780" s="10" t="s">
        <v>607</v>
      </c>
      <c r="G780" s="10" t="s">
        <v>7</v>
      </c>
      <c r="H780" s="13">
        <f>G780*F780*E778*B780</f>
        <v>56.65499999999999</v>
      </c>
      <c r="I780" s="10"/>
      <c r="J780" s="11">
        <v>3.95</v>
      </c>
      <c r="K780" s="13">
        <f>J780*H780</f>
        <v>223.78724999999997</v>
      </c>
    </row>
    <row r="781" spans="1:11" s="12" customFormat="1" ht="12.75">
      <c r="A781" s="7"/>
      <c r="B781" s="8" t="s">
        <v>392</v>
      </c>
      <c r="C781" s="9" t="s">
        <v>11</v>
      </c>
      <c r="D781" s="7"/>
      <c r="E781" s="10"/>
      <c r="F781" s="10" t="s">
        <v>280</v>
      </c>
      <c r="G781" s="10" t="s">
        <v>7</v>
      </c>
      <c r="H781" s="13">
        <f>G781*F781*E778*B781</f>
        <v>0.6074999999999999</v>
      </c>
      <c r="I781" s="10"/>
      <c r="J781" s="11">
        <v>4.88</v>
      </c>
      <c r="K781" s="13">
        <f>J781*H781</f>
        <v>2.9645999999999995</v>
      </c>
    </row>
    <row r="782" spans="1:12" s="12" customFormat="1" ht="12.75">
      <c r="A782" s="7"/>
      <c r="B782" s="8"/>
      <c r="C782" s="9" t="s">
        <v>13</v>
      </c>
      <c r="D782" s="7"/>
      <c r="E782" s="10"/>
      <c r="F782" s="10" t="s">
        <v>608</v>
      </c>
      <c r="G782" s="10"/>
      <c r="H782" s="13">
        <f>F782*E778</f>
        <v>2965.728</v>
      </c>
      <c r="I782" s="10"/>
      <c r="J782" s="11">
        <v>3.07</v>
      </c>
      <c r="K782" s="13">
        <f>J782*H782</f>
        <v>9104.784959999999</v>
      </c>
      <c r="L782" s="40"/>
    </row>
    <row r="783" spans="1:11" s="12" customFormat="1" ht="12.75">
      <c r="A783" s="7"/>
      <c r="B783" s="8"/>
      <c r="C783" s="9" t="s">
        <v>15</v>
      </c>
      <c r="D783" s="7"/>
      <c r="E783" s="10" t="s">
        <v>16</v>
      </c>
      <c r="F783" s="10" t="s">
        <v>518</v>
      </c>
      <c r="G783" s="10"/>
      <c r="H783" s="13">
        <f>(H779+H781)*F783</f>
        <v>173.73309299999994</v>
      </c>
      <c r="I783" s="10"/>
      <c r="J783" s="11"/>
      <c r="K783" s="13">
        <f>(K779+K781)*F783</f>
        <v>847.8174938399997</v>
      </c>
    </row>
    <row r="784" spans="1:11" s="12" customFormat="1" ht="12.75">
      <c r="A784" s="7"/>
      <c r="B784" s="8"/>
      <c r="C784" s="9" t="s">
        <v>18</v>
      </c>
      <c r="D784" s="7"/>
      <c r="E784" s="10" t="s">
        <v>16</v>
      </c>
      <c r="F784" s="10" t="s">
        <v>519</v>
      </c>
      <c r="G784" s="10"/>
      <c r="H784" s="13">
        <f>(H779+H781)*0.5</f>
        <v>76.87304999999998</v>
      </c>
      <c r="I784" s="11"/>
      <c r="J784" s="11"/>
      <c r="K784" s="13">
        <f>(K779+K781)*F784</f>
        <v>529.3232229239999</v>
      </c>
    </row>
    <row r="785" spans="1:11" s="12" customFormat="1" ht="12.75">
      <c r="A785" s="7"/>
      <c r="B785" s="8"/>
      <c r="C785" s="14" t="s">
        <v>20</v>
      </c>
      <c r="D785" s="7"/>
      <c r="E785" s="10"/>
      <c r="F785" s="10"/>
      <c r="G785" s="10"/>
      <c r="H785" s="16">
        <f>H779+H780+H782+H783+H784</f>
        <v>3426.127743</v>
      </c>
      <c r="I785" s="15"/>
      <c r="J785" s="15"/>
      <c r="K785" s="16">
        <f>K779+K780+K782+K783+K784</f>
        <v>11453.029294763997</v>
      </c>
    </row>
    <row r="786" spans="1:11" s="12" customFormat="1" ht="25.5">
      <c r="A786" s="7">
        <v>104</v>
      </c>
      <c r="B786" s="8" t="s">
        <v>609</v>
      </c>
      <c r="C786" s="9" t="s">
        <v>610</v>
      </c>
      <c r="D786" s="7" t="s">
        <v>142</v>
      </c>
      <c r="E786" s="10" t="s">
        <v>220</v>
      </c>
      <c r="F786" s="10"/>
      <c r="G786" s="10"/>
      <c r="H786" s="13"/>
      <c r="I786" s="10"/>
      <c r="J786" s="11"/>
      <c r="K786" s="13"/>
    </row>
    <row r="787" spans="1:11" s="12" customFormat="1" ht="12.75">
      <c r="A787" s="7"/>
      <c r="B787" s="8" t="s">
        <v>389</v>
      </c>
      <c r="C787" s="9" t="s">
        <v>5</v>
      </c>
      <c r="D787" s="7"/>
      <c r="E787" s="10"/>
      <c r="F787" s="10" t="s">
        <v>611</v>
      </c>
      <c r="G787" s="10" t="s">
        <v>7</v>
      </c>
      <c r="H787" s="13">
        <f>G787*F787*E786</f>
        <v>4.47</v>
      </c>
      <c r="I787" s="10" t="s">
        <v>536</v>
      </c>
      <c r="J787" s="11">
        <v>4.88</v>
      </c>
      <c r="K787" s="13">
        <f>J787*H787</f>
        <v>21.813599999999997</v>
      </c>
    </row>
    <row r="788" spans="1:11" s="12" customFormat="1" ht="12.75">
      <c r="A788" s="7"/>
      <c r="B788" s="8" t="s">
        <v>392</v>
      </c>
      <c r="C788" s="9" t="s">
        <v>9</v>
      </c>
      <c r="D788" s="7"/>
      <c r="E788" s="10"/>
      <c r="F788" s="10" t="s">
        <v>12</v>
      </c>
      <c r="G788" s="10" t="s">
        <v>7</v>
      </c>
      <c r="H788" s="13">
        <f>G788*F788*E786</f>
        <v>0</v>
      </c>
      <c r="I788" s="10"/>
      <c r="J788" s="11">
        <v>3.95</v>
      </c>
      <c r="K788" s="13">
        <f>J788*H788</f>
        <v>0</v>
      </c>
    </row>
    <row r="789" spans="1:11" s="12" customFormat="1" ht="12.75">
      <c r="A789" s="7"/>
      <c r="B789" s="8" t="s">
        <v>392</v>
      </c>
      <c r="C789" s="9" t="s">
        <v>11</v>
      </c>
      <c r="D789" s="7"/>
      <c r="E789" s="10"/>
      <c r="F789" s="10" t="s">
        <v>12</v>
      </c>
      <c r="G789" s="10" t="s">
        <v>7</v>
      </c>
      <c r="H789" s="13">
        <f>G789*F789*E786</f>
        <v>0</v>
      </c>
      <c r="I789" s="10"/>
      <c r="J789" s="11">
        <v>4.88</v>
      </c>
      <c r="K789" s="13">
        <f>J789*H789</f>
        <v>0</v>
      </c>
    </row>
    <row r="790" spans="1:11" s="12" customFormat="1" ht="12.75">
      <c r="A790" s="7"/>
      <c r="B790" s="8"/>
      <c r="C790" s="9" t="s">
        <v>13</v>
      </c>
      <c r="D790" s="7"/>
      <c r="E790" s="10"/>
      <c r="F790" s="10" t="s">
        <v>12</v>
      </c>
      <c r="G790" s="10"/>
      <c r="H790" s="13">
        <f>F790*E786</f>
        <v>0</v>
      </c>
      <c r="I790" s="10"/>
      <c r="J790" s="11">
        <v>3.07</v>
      </c>
      <c r="K790" s="13">
        <f>J790*H790</f>
        <v>0</v>
      </c>
    </row>
    <row r="791" spans="1:11" s="12" customFormat="1" ht="12.75">
      <c r="A791" s="7"/>
      <c r="B791" s="8"/>
      <c r="C791" s="9" t="s">
        <v>15</v>
      </c>
      <c r="D791" s="7"/>
      <c r="E791" s="10" t="s">
        <v>16</v>
      </c>
      <c r="F791" s="10" t="s">
        <v>518</v>
      </c>
      <c r="G791" s="10"/>
      <c r="H791" s="13">
        <f>(H787+H789)*F791</f>
        <v>5.051099999999999</v>
      </c>
      <c r="I791" s="10"/>
      <c r="J791" s="11"/>
      <c r="K791" s="13">
        <f>(K787+K789)*F791</f>
        <v>24.649367999999996</v>
      </c>
    </row>
    <row r="792" spans="1:11" s="12" customFormat="1" ht="12.75">
      <c r="A792" s="7"/>
      <c r="B792" s="8"/>
      <c r="C792" s="9" t="s">
        <v>18</v>
      </c>
      <c r="D792" s="7"/>
      <c r="E792" s="10" t="s">
        <v>16</v>
      </c>
      <c r="F792" s="10" t="s">
        <v>519</v>
      </c>
      <c r="G792" s="10"/>
      <c r="H792" s="13">
        <f>(H787+H789)*0.5</f>
        <v>2.235</v>
      </c>
      <c r="I792" s="11"/>
      <c r="J792" s="11"/>
      <c r="K792" s="13">
        <f>(K787+K789)*F792</f>
        <v>15.389494799999998</v>
      </c>
    </row>
    <row r="793" spans="1:11" s="12" customFormat="1" ht="12.75">
      <c r="A793" s="7"/>
      <c r="B793" s="8"/>
      <c r="C793" s="14" t="s">
        <v>20</v>
      </c>
      <c r="D793" s="7"/>
      <c r="E793" s="10"/>
      <c r="F793" s="10"/>
      <c r="G793" s="10"/>
      <c r="H793" s="16">
        <f>H787+H788+H790+H791+H792</f>
        <v>11.756099999999998</v>
      </c>
      <c r="I793" s="15"/>
      <c r="J793" s="15"/>
      <c r="K793" s="16">
        <f>K787+K788+K790+K791+K792</f>
        <v>61.852462799999984</v>
      </c>
    </row>
    <row r="794" spans="1:11" s="12" customFormat="1" ht="25.5">
      <c r="A794" s="7">
        <v>105</v>
      </c>
      <c r="B794" s="8" t="s">
        <v>612</v>
      </c>
      <c r="C794" s="9" t="s">
        <v>613</v>
      </c>
      <c r="D794" s="7" t="s">
        <v>142</v>
      </c>
      <c r="E794" s="10" t="s">
        <v>220</v>
      </c>
      <c r="F794" s="7"/>
      <c r="G794" s="10"/>
      <c r="H794" s="13"/>
      <c r="I794" s="10"/>
      <c r="J794" s="11"/>
      <c r="K794" s="13"/>
    </row>
    <row r="795" spans="1:11" s="12" customFormat="1" ht="12.75">
      <c r="A795" s="7"/>
      <c r="B795" s="8"/>
      <c r="C795" s="9" t="s">
        <v>13</v>
      </c>
      <c r="D795" s="7"/>
      <c r="E795" s="10"/>
      <c r="F795" s="7">
        <v>689.98</v>
      </c>
      <c r="G795" s="10"/>
      <c r="H795" s="16">
        <f>F795*E794</f>
        <v>689.98</v>
      </c>
      <c r="I795" s="10" t="s">
        <v>536</v>
      </c>
      <c r="J795" s="11">
        <v>3.07</v>
      </c>
      <c r="K795" s="16">
        <f>J795*H795</f>
        <v>2118.2386</v>
      </c>
    </row>
    <row r="796" spans="1:11" s="12" customFormat="1" ht="12.75">
      <c r="A796" s="7"/>
      <c r="B796" s="8"/>
      <c r="C796" s="14" t="s">
        <v>37</v>
      </c>
      <c r="D796" s="7"/>
      <c r="E796" s="10"/>
      <c r="F796" s="10"/>
      <c r="G796" s="10"/>
      <c r="H796" s="16">
        <f>H785+H777+H769+H761+H753+H745+H729+H721+H697+H689+H687+H679+H671+H663+H795+H705+H713+H737+H793</f>
        <v>49097.294171049994</v>
      </c>
      <c r="I796" s="15"/>
      <c r="J796" s="15"/>
      <c r="K796" s="16">
        <f>K785+K777+K769+K761+K753+K745+K729+K721+K697+K689+K687+K679+K671+K663+K795+K705+K713+K737+K793</f>
        <v>161152.07337420498</v>
      </c>
    </row>
    <row r="797" spans="1:11" s="12" customFormat="1" ht="12.75">
      <c r="A797" s="7"/>
      <c r="B797" s="8"/>
      <c r="C797" s="3" t="s">
        <v>614</v>
      </c>
      <c r="D797" s="7"/>
      <c r="E797" s="10"/>
      <c r="F797" s="10"/>
      <c r="G797" s="10"/>
      <c r="H797" s="16"/>
      <c r="I797" s="15"/>
      <c r="J797" s="15"/>
      <c r="K797" s="16"/>
    </row>
    <row r="798" spans="1:11" s="12" customFormat="1" ht="38.25">
      <c r="A798" s="7">
        <v>106</v>
      </c>
      <c r="B798" s="8" t="s">
        <v>615</v>
      </c>
      <c r="C798" s="9" t="s">
        <v>616</v>
      </c>
      <c r="D798" s="7" t="s">
        <v>142</v>
      </c>
      <c r="E798" s="10" t="s">
        <v>220</v>
      </c>
      <c r="F798" s="10"/>
      <c r="G798" s="10"/>
      <c r="H798" s="13"/>
      <c r="I798" s="10"/>
      <c r="J798" s="11"/>
      <c r="K798" s="13"/>
    </row>
    <row r="799" spans="1:11" s="12" customFormat="1" ht="12.75">
      <c r="A799" s="7"/>
      <c r="B799" s="8" t="s">
        <v>389</v>
      </c>
      <c r="C799" s="9" t="s">
        <v>5</v>
      </c>
      <c r="D799" s="7"/>
      <c r="E799" s="10"/>
      <c r="F799" s="10" t="s">
        <v>617</v>
      </c>
      <c r="G799" s="10" t="s">
        <v>7</v>
      </c>
      <c r="H799" s="13">
        <f>G799*F799*E798*B799</f>
        <v>228.07949999999997</v>
      </c>
      <c r="I799" s="10" t="s">
        <v>618</v>
      </c>
      <c r="J799" s="11">
        <v>4.88</v>
      </c>
      <c r="K799" s="13">
        <f>J799*H799</f>
        <v>1113.02796</v>
      </c>
    </row>
    <row r="800" spans="1:11" s="12" customFormat="1" ht="12.75">
      <c r="A800" s="7"/>
      <c r="B800" s="8" t="s">
        <v>392</v>
      </c>
      <c r="C800" s="9" t="s">
        <v>9</v>
      </c>
      <c r="D800" s="7"/>
      <c r="E800" s="10"/>
      <c r="F800" s="10" t="s">
        <v>619</v>
      </c>
      <c r="G800" s="10" t="s">
        <v>7</v>
      </c>
      <c r="H800" s="13">
        <f>G800*F800*E798*B800</f>
        <v>150.43125</v>
      </c>
      <c r="I800" s="10"/>
      <c r="J800" s="11">
        <v>4.05</v>
      </c>
      <c r="K800" s="13">
        <f>J800*H800</f>
        <v>609.2465625</v>
      </c>
    </row>
    <row r="801" spans="1:11" s="12" customFormat="1" ht="12.75">
      <c r="A801" s="7"/>
      <c r="B801" s="8" t="s">
        <v>392</v>
      </c>
      <c r="C801" s="9" t="s">
        <v>11</v>
      </c>
      <c r="D801" s="7"/>
      <c r="E801" s="10"/>
      <c r="F801" s="10" t="s">
        <v>601</v>
      </c>
      <c r="G801" s="10" t="s">
        <v>7</v>
      </c>
      <c r="H801" s="13">
        <f>G801*F801*E798*B801</f>
        <v>2.5312500000000004</v>
      </c>
      <c r="I801" s="10"/>
      <c r="J801" s="11">
        <v>4.88</v>
      </c>
      <c r="K801" s="13">
        <f>J801*H801</f>
        <v>12.352500000000003</v>
      </c>
    </row>
    <row r="802" spans="1:11" s="12" customFormat="1" ht="12.75">
      <c r="A802" s="7"/>
      <c r="B802" s="8"/>
      <c r="C802" s="9" t="s">
        <v>13</v>
      </c>
      <c r="D802" s="7"/>
      <c r="E802" s="10"/>
      <c r="F802" s="10" t="s">
        <v>620</v>
      </c>
      <c r="G802" s="10"/>
      <c r="H802" s="13">
        <f>F802*E798</f>
        <v>16947.71</v>
      </c>
      <c r="I802" s="10"/>
      <c r="J802" s="11">
        <v>2.33</v>
      </c>
      <c r="K802" s="13">
        <f>J802*H802</f>
        <v>39488.1643</v>
      </c>
    </row>
    <row r="803" spans="1:11" s="12" customFormat="1" ht="12.75">
      <c r="A803" s="7"/>
      <c r="B803" s="8"/>
      <c r="C803" s="9" t="s">
        <v>15</v>
      </c>
      <c r="D803" s="7"/>
      <c r="E803" s="10" t="s">
        <v>16</v>
      </c>
      <c r="F803" s="10" t="s">
        <v>621</v>
      </c>
      <c r="G803" s="10"/>
      <c r="H803" s="13">
        <f>(H799+H801)*F803</f>
        <v>265.66358399999996</v>
      </c>
      <c r="I803" s="10"/>
      <c r="J803" s="11"/>
      <c r="K803" s="13">
        <f>(K799+K801)*F803</f>
        <v>1296.4382899199998</v>
      </c>
    </row>
    <row r="804" spans="1:11" s="12" customFormat="1" ht="12.75">
      <c r="A804" s="7"/>
      <c r="B804" s="8"/>
      <c r="C804" s="9" t="s">
        <v>18</v>
      </c>
      <c r="D804" s="7"/>
      <c r="E804" s="10" t="s">
        <v>16</v>
      </c>
      <c r="F804" s="10" t="s">
        <v>519</v>
      </c>
      <c r="G804" s="10"/>
      <c r="H804" s="13">
        <f>(H799+H801)*0.5</f>
        <v>115.30537499999998</v>
      </c>
      <c r="I804" s="11"/>
      <c r="J804" s="11"/>
      <c r="K804" s="13">
        <f>(K799+K801)*F804</f>
        <v>793.95591453</v>
      </c>
    </row>
    <row r="805" spans="1:11" s="12" customFormat="1" ht="12.75">
      <c r="A805" s="7"/>
      <c r="B805" s="8"/>
      <c r="C805" s="14" t="s">
        <v>20</v>
      </c>
      <c r="D805" s="7"/>
      <c r="E805" s="10"/>
      <c r="F805" s="10"/>
      <c r="G805" s="10"/>
      <c r="H805" s="16">
        <f>H799+H800+H802+H803+H804</f>
        <v>17707.189709000002</v>
      </c>
      <c r="I805" s="15"/>
      <c r="J805" s="15"/>
      <c r="K805" s="16">
        <f>K799+K800+K802+K803+K804</f>
        <v>43300.83302695</v>
      </c>
    </row>
    <row r="806" spans="1:11" s="12" customFormat="1" ht="25.5">
      <c r="A806" s="7">
        <v>107</v>
      </c>
      <c r="B806" s="8" t="s">
        <v>622</v>
      </c>
      <c r="C806" s="9" t="s">
        <v>623</v>
      </c>
      <c r="D806" s="7" t="s">
        <v>624</v>
      </c>
      <c r="E806" s="10" t="s">
        <v>585</v>
      </c>
      <c r="F806" s="10"/>
      <c r="G806" s="10"/>
      <c r="H806" s="13"/>
      <c r="I806" s="10"/>
      <c r="J806" s="11"/>
      <c r="K806" s="13"/>
    </row>
    <row r="807" spans="1:11" s="12" customFormat="1" ht="12.75">
      <c r="A807" s="7"/>
      <c r="B807" s="8" t="s">
        <v>389</v>
      </c>
      <c r="C807" s="9" t="s">
        <v>5</v>
      </c>
      <c r="D807" s="7"/>
      <c r="E807" s="10"/>
      <c r="F807" s="10" t="s">
        <v>625</v>
      </c>
      <c r="G807" s="10" t="s">
        <v>7</v>
      </c>
      <c r="H807" s="13">
        <f>G807*F807*E806*B807</f>
        <v>406.01669999999996</v>
      </c>
      <c r="I807" s="10" t="s">
        <v>618</v>
      </c>
      <c r="J807" s="11">
        <v>4.88</v>
      </c>
      <c r="K807" s="13">
        <f>J807*H807</f>
        <v>1981.3614959999998</v>
      </c>
    </row>
    <row r="808" spans="1:11" s="12" customFormat="1" ht="12.75">
      <c r="A808" s="7"/>
      <c r="B808" s="8" t="s">
        <v>392</v>
      </c>
      <c r="C808" s="9" t="s">
        <v>9</v>
      </c>
      <c r="D808" s="7"/>
      <c r="E808" s="10"/>
      <c r="F808" s="10" t="s">
        <v>626</v>
      </c>
      <c r="G808" s="10" t="s">
        <v>7</v>
      </c>
      <c r="H808" s="13">
        <f>G808*F808*E806*B808</f>
        <v>150.855</v>
      </c>
      <c r="I808" s="10"/>
      <c r="J808" s="11">
        <v>4.05</v>
      </c>
      <c r="K808" s="13">
        <f>J808*H808</f>
        <v>610.9627499999999</v>
      </c>
    </row>
    <row r="809" spans="1:11" s="12" customFormat="1" ht="12.75">
      <c r="A809" s="7"/>
      <c r="B809" s="8" t="s">
        <v>392</v>
      </c>
      <c r="C809" s="9" t="s">
        <v>11</v>
      </c>
      <c r="D809" s="7"/>
      <c r="E809" s="10"/>
      <c r="F809" s="10" t="s">
        <v>627</v>
      </c>
      <c r="G809" s="10" t="s">
        <v>7</v>
      </c>
      <c r="H809" s="13">
        <f>G809*F809*E806*B809</f>
        <v>12.967500000000001</v>
      </c>
      <c r="I809" s="10"/>
      <c r="J809" s="11">
        <v>4.88</v>
      </c>
      <c r="K809" s="13">
        <f>J809*H809</f>
        <v>63.281400000000005</v>
      </c>
    </row>
    <row r="810" spans="1:11" s="12" customFormat="1" ht="12.75">
      <c r="A810" s="7"/>
      <c r="B810" s="8"/>
      <c r="C810" s="9" t="s">
        <v>13</v>
      </c>
      <c r="D810" s="7"/>
      <c r="E810" s="10"/>
      <c r="F810" s="10" t="s">
        <v>628</v>
      </c>
      <c r="G810" s="10"/>
      <c r="H810" s="13">
        <f>F810*E806</f>
        <v>7161.836</v>
      </c>
      <c r="I810" s="10"/>
      <c r="J810" s="11">
        <v>2.33</v>
      </c>
      <c r="K810" s="13">
        <f>J810*H810</f>
        <v>16687.07788</v>
      </c>
    </row>
    <row r="811" spans="1:11" s="12" customFormat="1" ht="12.75">
      <c r="A811" s="7"/>
      <c r="B811" s="8"/>
      <c r="C811" s="9" t="s">
        <v>15</v>
      </c>
      <c r="D811" s="7"/>
      <c r="E811" s="10" t="s">
        <v>16</v>
      </c>
      <c r="F811" s="10" t="s">
        <v>518</v>
      </c>
      <c r="G811" s="10"/>
      <c r="H811" s="13">
        <f>(H807+H809)*F811</f>
        <v>473.4521459999999</v>
      </c>
      <c r="I811" s="10"/>
      <c r="J811" s="11"/>
      <c r="K811" s="13">
        <f>(K807+K809)*F811</f>
        <v>2310.4464724799996</v>
      </c>
    </row>
    <row r="812" spans="1:11" s="12" customFormat="1" ht="12.75">
      <c r="A812" s="7"/>
      <c r="B812" s="8"/>
      <c r="C812" s="9" t="s">
        <v>18</v>
      </c>
      <c r="D812" s="7"/>
      <c r="E812" s="10" t="s">
        <v>16</v>
      </c>
      <c r="F812" s="10" t="s">
        <v>519</v>
      </c>
      <c r="G812" s="10"/>
      <c r="H812" s="13">
        <f>(H807+H809)*0.5</f>
        <v>209.4921</v>
      </c>
      <c r="I812" s="11"/>
      <c r="J812" s="11"/>
      <c r="K812" s="13">
        <f>(K807+K809)*F812</f>
        <v>1442.495563128</v>
      </c>
    </row>
    <row r="813" spans="1:11" s="12" customFormat="1" ht="12.75">
      <c r="A813" s="7"/>
      <c r="B813" s="8"/>
      <c r="C813" s="14" t="s">
        <v>20</v>
      </c>
      <c r="D813" s="7"/>
      <c r="E813" s="10"/>
      <c r="F813" s="10"/>
      <c r="G813" s="10"/>
      <c r="H813" s="16">
        <f>H807+H808+H810+H811+H812</f>
        <v>8401.651946</v>
      </c>
      <c r="I813" s="15"/>
      <c r="J813" s="15"/>
      <c r="K813" s="16">
        <f>K807+K808+K810+K811+K812</f>
        <v>23032.344161607998</v>
      </c>
    </row>
    <row r="814" spans="1:11" s="12" customFormat="1" ht="25.5">
      <c r="A814" s="7">
        <v>108</v>
      </c>
      <c r="B814" s="8" t="s">
        <v>629</v>
      </c>
      <c r="C814" s="9" t="s">
        <v>630</v>
      </c>
      <c r="D814" s="7" t="s">
        <v>427</v>
      </c>
      <c r="E814" s="10" t="s">
        <v>188</v>
      </c>
      <c r="F814" s="10"/>
      <c r="G814" s="10"/>
      <c r="H814" s="13"/>
      <c r="I814" s="10"/>
      <c r="J814" s="11"/>
      <c r="K814" s="13"/>
    </row>
    <row r="815" spans="1:11" s="12" customFormat="1" ht="12.75">
      <c r="A815" s="7"/>
      <c r="B815" s="8" t="s">
        <v>389</v>
      </c>
      <c r="C815" s="9" t="s">
        <v>5</v>
      </c>
      <c r="D815" s="7"/>
      <c r="E815" s="10"/>
      <c r="F815" s="10" t="s">
        <v>631</v>
      </c>
      <c r="G815" s="10" t="s">
        <v>7</v>
      </c>
      <c r="H815" s="13">
        <f>G815*F815*E814*B815</f>
        <v>164.30624999999998</v>
      </c>
      <c r="I815" s="10" t="s">
        <v>632</v>
      </c>
      <c r="J815" s="11">
        <v>4.88</v>
      </c>
      <c r="K815" s="13">
        <f>J815*H815</f>
        <v>801.8144999999998</v>
      </c>
    </row>
    <row r="816" spans="1:11" s="12" customFormat="1" ht="12.75">
      <c r="A816" s="7"/>
      <c r="B816" s="8" t="s">
        <v>392</v>
      </c>
      <c r="C816" s="9" t="s">
        <v>9</v>
      </c>
      <c r="D816" s="7"/>
      <c r="E816" s="10"/>
      <c r="F816" s="10" t="s">
        <v>633</v>
      </c>
      <c r="G816" s="10" t="s">
        <v>7</v>
      </c>
      <c r="H816" s="13">
        <f>G816*F816*E814*B816</f>
        <v>23.9175</v>
      </c>
      <c r="I816" s="10"/>
      <c r="J816" s="11">
        <v>3.94</v>
      </c>
      <c r="K816" s="13">
        <f>J816*H816</f>
        <v>94.23495</v>
      </c>
    </row>
    <row r="817" spans="1:11" s="12" customFormat="1" ht="12.75">
      <c r="A817" s="7"/>
      <c r="B817" s="8" t="s">
        <v>392</v>
      </c>
      <c r="C817" s="9" t="s">
        <v>11</v>
      </c>
      <c r="D817" s="7"/>
      <c r="E817" s="10"/>
      <c r="F817" s="10" t="s">
        <v>634</v>
      </c>
      <c r="G817" s="10" t="s">
        <v>7</v>
      </c>
      <c r="H817" s="13">
        <f>G817*F817*E814*B817</f>
        <v>2.975625</v>
      </c>
      <c r="I817" s="10"/>
      <c r="J817" s="11">
        <v>4.88</v>
      </c>
      <c r="K817" s="13">
        <f>J817*H817</f>
        <v>14.521049999999999</v>
      </c>
    </row>
    <row r="818" spans="1:11" s="12" customFormat="1" ht="12.75">
      <c r="A818" s="7"/>
      <c r="B818" s="8"/>
      <c r="C818" s="9" t="s">
        <v>13</v>
      </c>
      <c r="D818" s="7"/>
      <c r="E818" s="10"/>
      <c r="F818" s="10" t="s">
        <v>635</v>
      </c>
      <c r="G818" s="10"/>
      <c r="H818" s="13">
        <f>F818*E814</f>
        <v>932.7090000000001</v>
      </c>
      <c r="I818" s="10"/>
      <c r="J818" s="11">
        <v>3.08</v>
      </c>
      <c r="K818" s="13">
        <f>J818*H818</f>
        <v>2872.7437200000004</v>
      </c>
    </row>
    <row r="819" spans="1:11" s="12" customFormat="1" ht="12.75">
      <c r="A819" s="7"/>
      <c r="B819" s="8"/>
      <c r="C819" s="9" t="s">
        <v>15</v>
      </c>
      <c r="D819" s="7"/>
      <c r="E819" s="10" t="s">
        <v>16</v>
      </c>
      <c r="F819" s="10" t="s">
        <v>518</v>
      </c>
      <c r="G819" s="10"/>
      <c r="H819" s="13">
        <f>(H815+H817)*F819</f>
        <v>189.02851874999996</v>
      </c>
      <c r="I819" s="10"/>
      <c r="J819" s="11"/>
      <c r="K819" s="13">
        <f>(K815+K817)*F819</f>
        <v>922.4591714999997</v>
      </c>
    </row>
    <row r="820" spans="1:11" s="12" customFormat="1" ht="12.75">
      <c r="A820" s="7"/>
      <c r="B820" s="8"/>
      <c r="C820" s="9" t="s">
        <v>18</v>
      </c>
      <c r="D820" s="7"/>
      <c r="E820" s="10" t="s">
        <v>16</v>
      </c>
      <c r="F820" s="10" t="s">
        <v>519</v>
      </c>
      <c r="G820" s="10"/>
      <c r="H820" s="13">
        <f>(H815+H817)*0.5</f>
        <v>83.64093749999999</v>
      </c>
      <c r="I820" s="11"/>
      <c r="J820" s="11"/>
      <c r="K820" s="13">
        <f>(K815+K817)*F820</f>
        <v>575.9247305249999</v>
      </c>
    </row>
    <row r="821" spans="1:11" s="12" customFormat="1" ht="12.75">
      <c r="A821" s="7"/>
      <c r="B821" s="8"/>
      <c r="C821" s="14" t="s">
        <v>20</v>
      </c>
      <c r="D821" s="7"/>
      <c r="E821" s="10"/>
      <c r="F821" s="10"/>
      <c r="G821" s="10"/>
      <c r="H821" s="16">
        <f>H815+H816+H818+H819+H820</f>
        <v>1393.6022062499999</v>
      </c>
      <c r="I821" s="15"/>
      <c r="J821" s="15"/>
      <c r="K821" s="16">
        <f>K815+K816+K818+K819+K820</f>
        <v>5267.177072025</v>
      </c>
    </row>
    <row r="822" spans="1:11" s="12" customFormat="1" ht="25.5">
      <c r="A822" s="7">
        <v>109</v>
      </c>
      <c r="B822" s="8" t="s">
        <v>541</v>
      </c>
      <c r="C822" s="9" t="s">
        <v>542</v>
      </c>
      <c r="D822" s="7" t="s">
        <v>142</v>
      </c>
      <c r="E822" s="10" t="s">
        <v>54</v>
      </c>
      <c r="F822" s="10"/>
      <c r="G822" s="10"/>
      <c r="H822" s="13"/>
      <c r="I822" s="10"/>
      <c r="J822" s="11"/>
      <c r="K822" s="13"/>
    </row>
    <row r="823" spans="1:11" s="12" customFormat="1" ht="12.75">
      <c r="A823" s="7"/>
      <c r="B823" s="8" t="s">
        <v>389</v>
      </c>
      <c r="C823" s="9" t="s">
        <v>5</v>
      </c>
      <c r="D823" s="7"/>
      <c r="E823" s="10"/>
      <c r="F823" s="10" t="s">
        <v>544</v>
      </c>
      <c r="G823" s="10" t="s">
        <v>7</v>
      </c>
      <c r="H823" s="13">
        <f>G823*F823*E822*B823</f>
        <v>115.14375</v>
      </c>
      <c r="I823" s="10" t="s">
        <v>545</v>
      </c>
      <c r="J823" s="11">
        <v>4.88</v>
      </c>
      <c r="K823" s="13">
        <f>J823*H823</f>
        <v>561.9014999999999</v>
      </c>
    </row>
    <row r="824" spans="1:11" s="12" customFormat="1" ht="12.75">
      <c r="A824" s="7"/>
      <c r="B824" s="8" t="s">
        <v>392</v>
      </c>
      <c r="C824" s="9" t="s">
        <v>9</v>
      </c>
      <c r="D824" s="7"/>
      <c r="E824" s="10"/>
      <c r="F824" s="10" t="s">
        <v>546</v>
      </c>
      <c r="G824" s="10" t="s">
        <v>7</v>
      </c>
      <c r="H824" s="13">
        <f>G824*F824*E822*B824</f>
        <v>33.65625</v>
      </c>
      <c r="I824" s="10"/>
      <c r="J824" s="11">
        <v>4.03</v>
      </c>
      <c r="K824" s="13">
        <f>J824*H824</f>
        <v>135.6346875</v>
      </c>
    </row>
    <row r="825" spans="1:11" s="12" customFormat="1" ht="12.75">
      <c r="A825" s="7"/>
      <c r="B825" s="8" t="s">
        <v>392</v>
      </c>
      <c r="C825" s="9" t="s">
        <v>11</v>
      </c>
      <c r="D825" s="7"/>
      <c r="E825" s="10"/>
      <c r="F825" s="10" t="s">
        <v>12</v>
      </c>
      <c r="G825" s="10" t="s">
        <v>7</v>
      </c>
      <c r="H825" s="13">
        <f>G825*F825*E822*B825</f>
        <v>0</v>
      </c>
      <c r="I825" s="10"/>
      <c r="J825" s="11">
        <v>4.88</v>
      </c>
      <c r="K825" s="13">
        <f>J825*H825</f>
        <v>0</v>
      </c>
    </row>
    <row r="826" spans="1:12" s="12" customFormat="1" ht="12.75">
      <c r="A826" s="7"/>
      <c r="B826" s="8"/>
      <c r="C826" s="9" t="s">
        <v>13</v>
      </c>
      <c r="D826" s="7"/>
      <c r="E826" s="10"/>
      <c r="F826" s="10" t="s">
        <v>547</v>
      </c>
      <c r="G826" s="10"/>
      <c r="H826" s="13">
        <f>F826*E822</f>
        <v>876.55</v>
      </c>
      <c r="I826" s="10"/>
      <c r="J826" s="11">
        <v>2.39</v>
      </c>
      <c r="K826" s="13">
        <f>J826*H826</f>
        <v>2094.9545</v>
      </c>
      <c r="L826" s="40"/>
    </row>
    <row r="827" spans="1:11" s="12" customFormat="1" ht="12.75">
      <c r="A827" s="7"/>
      <c r="B827" s="8"/>
      <c r="C827" s="9" t="s">
        <v>15</v>
      </c>
      <c r="D827" s="7"/>
      <c r="E827" s="10" t="s">
        <v>16</v>
      </c>
      <c r="F827" s="10" t="s">
        <v>518</v>
      </c>
      <c r="G827" s="10"/>
      <c r="H827" s="13">
        <f>(H823+H825)*F827</f>
        <v>130.1124375</v>
      </c>
      <c r="I827" s="10"/>
      <c r="J827" s="11"/>
      <c r="K827" s="13">
        <f>(K823+K825)*F827</f>
        <v>634.9486949999999</v>
      </c>
    </row>
    <row r="828" spans="1:11" s="12" customFormat="1" ht="12.75">
      <c r="A828" s="7"/>
      <c r="B828" s="8"/>
      <c r="C828" s="9" t="s">
        <v>18</v>
      </c>
      <c r="D828" s="7"/>
      <c r="E828" s="10" t="s">
        <v>16</v>
      </c>
      <c r="F828" s="10" t="s">
        <v>519</v>
      </c>
      <c r="G828" s="10"/>
      <c r="H828" s="13">
        <f>(H823+H825)*0.5</f>
        <v>57.571875</v>
      </c>
      <c r="I828" s="11"/>
      <c r="J828" s="11"/>
      <c r="K828" s="13">
        <f>(K823+K825)*F828</f>
        <v>396.42150825</v>
      </c>
    </row>
    <row r="829" spans="1:11" s="12" customFormat="1" ht="12.75">
      <c r="A829" s="7"/>
      <c r="B829" s="8"/>
      <c r="C829" s="14" t="s">
        <v>20</v>
      </c>
      <c r="D829" s="7"/>
      <c r="E829" s="10"/>
      <c r="F829" s="10"/>
      <c r="G829" s="10"/>
      <c r="H829" s="16">
        <f>H823+H824+H826+H827+H828</f>
        <v>1213.0343125</v>
      </c>
      <c r="I829" s="15"/>
      <c r="J829" s="15"/>
      <c r="K829" s="16">
        <f>K823+K824+K826+K827+K828</f>
        <v>3823.8608907499997</v>
      </c>
    </row>
    <row r="830" spans="1:11" s="12" customFormat="1" ht="25.5">
      <c r="A830" s="7">
        <v>110</v>
      </c>
      <c r="B830" s="8" t="s">
        <v>578</v>
      </c>
      <c r="C830" s="9" t="s">
        <v>636</v>
      </c>
      <c r="D830" s="7" t="s">
        <v>574</v>
      </c>
      <c r="E830" s="10" t="s">
        <v>4</v>
      </c>
      <c r="F830" s="10"/>
      <c r="G830" s="10"/>
      <c r="H830" s="13"/>
      <c r="I830" s="10"/>
      <c r="J830" s="11"/>
      <c r="K830" s="13"/>
    </row>
    <row r="831" spans="1:11" s="12" customFormat="1" ht="12.75">
      <c r="A831" s="7"/>
      <c r="B831" s="8" t="s">
        <v>389</v>
      </c>
      <c r="C831" s="9" t="s">
        <v>5</v>
      </c>
      <c r="D831" s="7"/>
      <c r="E831" s="10"/>
      <c r="F831" s="10" t="s">
        <v>580</v>
      </c>
      <c r="G831" s="10" t="s">
        <v>7</v>
      </c>
      <c r="H831" s="13">
        <f>G831*F831*E830*B831</f>
        <v>152.628</v>
      </c>
      <c r="I831" s="10" t="s">
        <v>632</v>
      </c>
      <c r="J831" s="11">
        <v>4.88</v>
      </c>
      <c r="K831" s="13">
        <f>J831*H831</f>
        <v>744.8246399999999</v>
      </c>
    </row>
    <row r="832" spans="1:11" s="12" customFormat="1" ht="12.75">
      <c r="A832" s="7"/>
      <c r="B832" s="8" t="s">
        <v>392</v>
      </c>
      <c r="C832" s="9" t="s">
        <v>9</v>
      </c>
      <c r="D832" s="7"/>
      <c r="E832" s="10"/>
      <c r="F832" s="10" t="s">
        <v>581</v>
      </c>
      <c r="G832" s="10" t="s">
        <v>7</v>
      </c>
      <c r="H832" s="13">
        <f>G832*F832*E830*B832</f>
        <v>18.075000000000003</v>
      </c>
      <c r="I832" s="10"/>
      <c r="J832" s="11">
        <v>3.71</v>
      </c>
      <c r="K832" s="13">
        <f>J832*H832</f>
        <v>67.05825000000002</v>
      </c>
    </row>
    <row r="833" spans="1:11" s="12" customFormat="1" ht="12.75">
      <c r="A833" s="7"/>
      <c r="B833" s="8" t="s">
        <v>392</v>
      </c>
      <c r="C833" s="9" t="s">
        <v>11</v>
      </c>
      <c r="D833" s="7"/>
      <c r="E833" s="10"/>
      <c r="F833" s="10" t="s">
        <v>12</v>
      </c>
      <c r="G833" s="10" t="s">
        <v>7</v>
      </c>
      <c r="H833" s="13">
        <f>G833*F833*E830*B833</f>
        <v>0</v>
      </c>
      <c r="I833" s="10"/>
      <c r="J833" s="11">
        <v>4.88</v>
      </c>
      <c r="K833" s="13">
        <f>J833*H833</f>
        <v>0</v>
      </c>
    </row>
    <row r="834" spans="1:11" s="12" customFormat="1" ht="12.75">
      <c r="A834" s="7"/>
      <c r="B834" s="8"/>
      <c r="C834" s="9" t="s">
        <v>13</v>
      </c>
      <c r="D834" s="7"/>
      <c r="E834" s="10"/>
      <c r="F834" s="10" t="s">
        <v>582</v>
      </c>
      <c r="G834" s="10"/>
      <c r="H834" s="13">
        <f>F834*E830</f>
        <v>76.06</v>
      </c>
      <c r="I834" s="10"/>
      <c r="J834" s="11">
        <v>3.08</v>
      </c>
      <c r="K834" s="13">
        <f>J834*H834</f>
        <v>234.2648</v>
      </c>
    </row>
    <row r="835" spans="1:11" s="12" customFormat="1" ht="12.75">
      <c r="A835" s="7"/>
      <c r="B835" s="8"/>
      <c r="C835" s="9" t="s">
        <v>15</v>
      </c>
      <c r="D835" s="7"/>
      <c r="E835" s="10" t="s">
        <v>16</v>
      </c>
      <c r="F835" s="10" t="s">
        <v>518</v>
      </c>
      <c r="G835" s="10"/>
      <c r="H835" s="13">
        <f>(H831+H833)*F835</f>
        <v>172.46963999999997</v>
      </c>
      <c r="I835" s="10"/>
      <c r="J835" s="11"/>
      <c r="K835" s="13">
        <f>(K831+K833)*F835</f>
        <v>841.6518431999998</v>
      </c>
    </row>
    <row r="836" spans="1:11" s="12" customFormat="1" ht="12.75">
      <c r="A836" s="7"/>
      <c r="B836" s="8"/>
      <c r="C836" s="9" t="s">
        <v>18</v>
      </c>
      <c r="D836" s="7"/>
      <c r="E836" s="10" t="s">
        <v>16</v>
      </c>
      <c r="F836" s="10" t="s">
        <v>519</v>
      </c>
      <c r="G836" s="10"/>
      <c r="H836" s="13">
        <f>(H831+H833)*0.5</f>
        <v>76.314</v>
      </c>
      <c r="I836" s="11"/>
      <c r="J836" s="11"/>
      <c r="K836" s="13">
        <f>(K831+K833)*F836</f>
        <v>525.47378352</v>
      </c>
    </row>
    <row r="837" spans="1:11" s="12" customFormat="1" ht="12.75">
      <c r="A837" s="7"/>
      <c r="B837" s="8"/>
      <c r="C837" s="14" t="s">
        <v>20</v>
      </c>
      <c r="D837" s="7"/>
      <c r="E837" s="10"/>
      <c r="F837" s="10"/>
      <c r="G837" s="10"/>
      <c r="H837" s="16">
        <f>H831+H832+H834+H835+H836</f>
        <v>495.5466399999999</v>
      </c>
      <c r="I837" s="15"/>
      <c r="J837" s="15"/>
      <c r="K837" s="16">
        <f>K831+K832+K834+K835+K836</f>
        <v>2413.27331672</v>
      </c>
    </row>
    <row r="838" spans="1:11" s="12" customFormat="1" ht="25.5">
      <c r="A838" s="7">
        <v>111</v>
      </c>
      <c r="B838" s="8" t="s">
        <v>583</v>
      </c>
      <c r="C838" s="9" t="s">
        <v>584</v>
      </c>
      <c r="D838" s="7" t="s">
        <v>427</v>
      </c>
      <c r="E838" s="10" t="s">
        <v>188</v>
      </c>
      <c r="F838" s="10"/>
      <c r="G838" s="10"/>
      <c r="H838" s="13"/>
      <c r="I838" s="10"/>
      <c r="J838" s="11"/>
      <c r="K838" s="13"/>
    </row>
    <row r="839" spans="1:11" s="12" customFormat="1" ht="12.75">
      <c r="A839" s="7"/>
      <c r="B839" s="8" t="s">
        <v>389</v>
      </c>
      <c r="C839" s="9" t="s">
        <v>5</v>
      </c>
      <c r="D839" s="7"/>
      <c r="E839" s="10"/>
      <c r="F839" s="10" t="s">
        <v>586</v>
      </c>
      <c r="G839" s="10" t="s">
        <v>7</v>
      </c>
      <c r="H839" s="13">
        <f>G839*F839*E838*B839</f>
        <v>30.1806</v>
      </c>
      <c r="I839" s="10" t="s">
        <v>587</v>
      </c>
      <c r="J839" s="11">
        <v>4.88</v>
      </c>
      <c r="K839" s="13">
        <f>J839*H839</f>
        <v>147.281328</v>
      </c>
    </row>
    <row r="840" spans="1:11" s="12" customFormat="1" ht="12.75">
      <c r="A840" s="7"/>
      <c r="B840" s="8" t="s">
        <v>392</v>
      </c>
      <c r="C840" s="9" t="s">
        <v>9</v>
      </c>
      <c r="D840" s="7"/>
      <c r="E840" s="10"/>
      <c r="F840" s="10" t="s">
        <v>588</v>
      </c>
      <c r="G840" s="10" t="s">
        <v>7</v>
      </c>
      <c r="H840" s="13">
        <f>G840*F840*E838*B840</f>
        <v>25.036875</v>
      </c>
      <c r="I840" s="10"/>
      <c r="J840" s="11">
        <v>3.84</v>
      </c>
      <c r="K840" s="13">
        <f>J840*H840</f>
        <v>96.1416</v>
      </c>
    </row>
    <row r="841" spans="1:11" s="12" customFormat="1" ht="12.75">
      <c r="A841" s="7"/>
      <c r="B841" s="8" t="s">
        <v>392</v>
      </c>
      <c r="C841" s="9" t="s">
        <v>11</v>
      </c>
      <c r="D841" s="7"/>
      <c r="E841" s="10"/>
      <c r="F841" s="10" t="s">
        <v>12</v>
      </c>
      <c r="G841" s="10" t="s">
        <v>7</v>
      </c>
      <c r="H841" s="13">
        <f>G841*F841*E838*B841</f>
        <v>0</v>
      </c>
      <c r="I841" s="10"/>
      <c r="J841" s="11">
        <v>4.88</v>
      </c>
      <c r="K841" s="13">
        <f>J841*H841</f>
        <v>0</v>
      </c>
    </row>
    <row r="842" spans="1:11" s="12" customFormat="1" ht="12.75">
      <c r="A842" s="7"/>
      <c r="B842" s="8"/>
      <c r="C842" s="9" t="s">
        <v>13</v>
      </c>
      <c r="D842" s="7"/>
      <c r="E842" s="10"/>
      <c r="F842" s="10" t="s">
        <v>589</v>
      </c>
      <c r="G842" s="10"/>
      <c r="H842" s="13">
        <f>F842*E838</f>
        <v>1.287</v>
      </c>
      <c r="I842" s="10"/>
      <c r="J842" s="11">
        <v>2.08</v>
      </c>
      <c r="K842" s="13">
        <f>J842*H842</f>
        <v>2.67696</v>
      </c>
    </row>
    <row r="843" spans="1:11" s="12" customFormat="1" ht="12.75">
      <c r="A843" s="7"/>
      <c r="B843" s="8"/>
      <c r="C843" s="9" t="s">
        <v>15</v>
      </c>
      <c r="D843" s="7"/>
      <c r="E843" s="10" t="s">
        <v>16</v>
      </c>
      <c r="F843" s="10" t="s">
        <v>518</v>
      </c>
      <c r="G843" s="10"/>
      <c r="H843" s="13">
        <f>(H839+H841)*F843</f>
        <v>34.104077999999994</v>
      </c>
      <c r="I843" s="10"/>
      <c r="J843" s="11"/>
      <c r="K843" s="13">
        <f>(K839+K841)*F843</f>
        <v>166.42790064</v>
      </c>
    </row>
    <row r="844" spans="1:11" s="12" customFormat="1" ht="12.75">
      <c r="A844" s="7"/>
      <c r="B844" s="8"/>
      <c r="C844" s="9" t="s">
        <v>18</v>
      </c>
      <c r="D844" s="7"/>
      <c r="E844" s="10" t="s">
        <v>16</v>
      </c>
      <c r="F844" s="10" t="s">
        <v>519</v>
      </c>
      <c r="G844" s="10"/>
      <c r="H844" s="13">
        <f>(H839+H841)*0.5</f>
        <v>15.0903</v>
      </c>
      <c r="I844" s="11"/>
      <c r="J844" s="11"/>
      <c r="K844" s="13">
        <f>(K839+K841)*F844</f>
        <v>103.906976904</v>
      </c>
    </row>
    <row r="845" spans="1:11" s="12" customFormat="1" ht="12.75">
      <c r="A845" s="7"/>
      <c r="B845" s="8"/>
      <c r="C845" s="14" t="s">
        <v>20</v>
      </c>
      <c r="D845" s="7"/>
      <c r="E845" s="10"/>
      <c r="F845" s="10"/>
      <c r="G845" s="10"/>
      <c r="H845" s="16">
        <f>H839+H840+H842+H843+H844</f>
        <v>105.69885299999999</v>
      </c>
      <c r="I845" s="15"/>
      <c r="J845" s="15"/>
      <c r="K845" s="16">
        <f>K839+K840+K842+K843+K844</f>
        <v>516.434765544</v>
      </c>
    </row>
    <row r="846" spans="1:11" s="12" customFormat="1" ht="12.75">
      <c r="A846" s="7"/>
      <c r="B846" s="8"/>
      <c r="C846" s="14" t="s">
        <v>37</v>
      </c>
      <c r="D846" s="7"/>
      <c r="E846" s="10"/>
      <c r="F846" s="10"/>
      <c r="G846" s="10"/>
      <c r="H846" s="16">
        <f>H845+H837+H821+H813+H805+H829</f>
        <v>29316.723666750004</v>
      </c>
      <c r="I846" s="15"/>
      <c r="J846" s="15"/>
      <c r="K846" s="16">
        <f>K845+K837+K821+K813+K805+K829</f>
        <v>78353.923233597</v>
      </c>
    </row>
    <row r="847" spans="1:11" s="12" customFormat="1" ht="12.75">
      <c r="A847" s="7"/>
      <c r="B847" s="8"/>
      <c r="C847" s="3" t="s">
        <v>637</v>
      </c>
      <c r="D847" s="7"/>
      <c r="E847" s="10"/>
      <c r="F847" s="10"/>
      <c r="G847" s="10"/>
      <c r="H847" s="16"/>
      <c r="I847" s="15"/>
      <c r="J847" s="15"/>
      <c r="K847" s="16"/>
    </row>
    <row r="848" spans="1:11" s="12" customFormat="1" ht="25.5">
      <c r="A848" s="7">
        <v>112</v>
      </c>
      <c r="B848" s="8" t="s">
        <v>638</v>
      </c>
      <c r="C848" s="9" t="s">
        <v>639</v>
      </c>
      <c r="D848" s="7" t="s">
        <v>142</v>
      </c>
      <c r="E848" s="10" t="s">
        <v>220</v>
      </c>
      <c r="F848" s="10"/>
      <c r="G848" s="10"/>
      <c r="H848" s="13"/>
      <c r="I848" s="10"/>
      <c r="J848" s="11"/>
      <c r="K848" s="13"/>
    </row>
    <row r="849" spans="1:11" s="12" customFormat="1" ht="12.75">
      <c r="A849" s="7"/>
      <c r="B849" s="8"/>
      <c r="C849" s="9" t="s">
        <v>5</v>
      </c>
      <c r="D849" s="7"/>
      <c r="E849" s="10"/>
      <c r="F849" s="10" t="s">
        <v>640</v>
      </c>
      <c r="G849" s="10" t="s">
        <v>7</v>
      </c>
      <c r="H849" s="13">
        <f>G849*F849*E848</f>
        <v>78.15</v>
      </c>
      <c r="I849" s="10" t="s">
        <v>641</v>
      </c>
      <c r="J849" s="11">
        <v>4.88</v>
      </c>
      <c r="K849" s="13">
        <f>J849*H849</f>
        <v>381.372</v>
      </c>
    </row>
    <row r="850" spans="1:11" s="12" customFormat="1" ht="12.75">
      <c r="A850" s="7"/>
      <c r="B850" s="8"/>
      <c r="C850" s="9" t="s">
        <v>9</v>
      </c>
      <c r="D850" s="7"/>
      <c r="E850" s="10"/>
      <c r="F850" s="10" t="s">
        <v>642</v>
      </c>
      <c r="G850" s="10" t="s">
        <v>7</v>
      </c>
      <c r="H850" s="13">
        <f>G850*F850*E848</f>
        <v>18.794999999999998</v>
      </c>
      <c r="I850" s="10"/>
      <c r="J850" s="11">
        <v>3.33</v>
      </c>
      <c r="K850" s="13">
        <f>J850*H850</f>
        <v>62.587349999999994</v>
      </c>
    </row>
    <row r="851" spans="1:11" s="12" customFormat="1" ht="12.75">
      <c r="A851" s="7"/>
      <c r="B851" s="8"/>
      <c r="C851" s="9" t="s">
        <v>11</v>
      </c>
      <c r="D851" s="7"/>
      <c r="E851" s="10"/>
      <c r="F851" s="10" t="s">
        <v>643</v>
      </c>
      <c r="G851" s="10" t="s">
        <v>7</v>
      </c>
      <c r="H851" s="13">
        <f>G851*F851*E848</f>
        <v>0.21000000000000002</v>
      </c>
      <c r="I851" s="10"/>
      <c r="J851" s="11">
        <v>4.88</v>
      </c>
      <c r="K851" s="13">
        <f>J851*H851</f>
        <v>1.0248000000000002</v>
      </c>
    </row>
    <row r="852" spans="1:11" s="12" customFormat="1" ht="12.75">
      <c r="A852" s="7"/>
      <c r="B852" s="8"/>
      <c r="C852" s="9" t="s">
        <v>13</v>
      </c>
      <c r="D852" s="7"/>
      <c r="E852" s="10"/>
      <c r="F852" s="10" t="s">
        <v>644</v>
      </c>
      <c r="G852" s="10"/>
      <c r="H852" s="13">
        <f>F852*E848</f>
        <v>2292.35</v>
      </c>
      <c r="I852" s="10"/>
      <c r="J852" s="11">
        <v>3.13</v>
      </c>
      <c r="K852" s="13">
        <f>J852*H852</f>
        <v>7175.0554999999995</v>
      </c>
    </row>
    <row r="853" spans="1:11" s="12" customFormat="1" ht="12.75">
      <c r="A853" s="7"/>
      <c r="B853" s="8"/>
      <c r="C853" s="9" t="s">
        <v>15</v>
      </c>
      <c r="D853" s="7"/>
      <c r="E853" s="10" t="s">
        <v>16</v>
      </c>
      <c r="F853" s="10" t="s">
        <v>518</v>
      </c>
      <c r="G853" s="10"/>
      <c r="H853" s="13">
        <f>(H849+H851)*F853</f>
        <v>88.54679999999999</v>
      </c>
      <c r="I853" s="10"/>
      <c r="J853" s="11"/>
      <c r="K853" s="13">
        <f>(K849+K851)*F853</f>
        <v>432.108384</v>
      </c>
    </row>
    <row r="854" spans="1:11" s="12" customFormat="1" ht="12.75">
      <c r="A854" s="7"/>
      <c r="B854" s="8"/>
      <c r="C854" s="9" t="s">
        <v>18</v>
      </c>
      <c r="D854" s="7"/>
      <c r="E854" s="10" t="s">
        <v>16</v>
      </c>
      <c r="F854" s="10" t="s">
        <v>519</v>
      </c>
      <c r="G854" s="10"/>
      <c r="H854" s="13">
        <f>(H849+H851)*0.5</f>
        <v>39.18</v>
      </c>
      <c r="I854" s="11"/>
      <c r="J854" s="11"/>
      <c r="K854" s="13">
        <f>(K849+K851)*F854</f>
        <v>269.7809424</v>
      </c>
    </row>
    <row r="855" spans="1:11" s="12" customFormat="1" ht="12.75">
      <c r="A855" s="7"/>
      <c r="B855" s="8"/>
      <c r="C855" s="14" t="s">
        <v>20</v>
      </c>
      <c r="D855" s="7"/>
      <c r="E855" s="10"/>
      <c r="F855" s="10"/>
      <c r="G855" s="10"/>
      <c r="H855" s="16">
        <f>H849+H850+H852+H853+H854</f>
        <v>2517.0218</v>
      </c>
      <c r="I855" s="15"/>
      <c r="J855" s="15"/>
      <c r="K855" s="16">
        <f>K849+K850+K852+K853+K854</f>
        <v>8320.9041764</v>
      </c>
    </row>
    <row r="856" spans="1:11" s="12" customFormat="1" ht="25.5">
      <c r="A856" s="7">
        <v>113</v>
      </c>
      <c r="B856" s="8" t="s">
        <v>645</v>
      </c>
      <c r="C856" s="9" t="s">
        <v>646</v>
      </c>
      <c r="D856" s="7" t="s">
        <v>142</v>
      </c>
      <c r="E856" s="10" t="s">
        <v>647</v>
      </c>
      <c r="F856" s="10"/>
      <c r="G856" s="10"/>
      <c r="H856" s="13"/>
      <c r="I856" s="10"/>
      <c r="J856" s="11"/>
      <c r="K856" s="13"/>
    </row>
    <row r="857" spans="1:11" s="12" customFormat="1" ht="12.75">
      <c r="A857" s="7"/>
      <c r="B857" s="8"/>
      <c r="C857" s="9" t="s">
        <v>5</v>
      </c>
      <c r="D857" s="7"/>
      <c r="E857" s="10"/>
      <c r="F857" s="10" t="s">
        <v>648</v>
      </c>
      <c r="G857" s="10" t="s">
        <v>7</v>
      </c>
      <c r="H857" s="13">
        <f>G857*F857*E856</f>
        <v>176.85</v>
      </c>
      <c r="I857" s="10" t="s">
        <v>649</v>
      </c>
      <c r="J857" s="11">
        <v>4.88</v>
      </c>
      <c r="K857" s="13">
        <f>J857*H857</f>
        <v>863.0279999999999</v>
      </c>
    </row>
    <row r="858" spans="1:11" s="12" customFormat="1" ht="12.75">
      <c r="A858" s="7"/>
      <c r="B858" s="8"/>
      <c r="C858" s="9" t="s">
        <v>9</v>
      </c>
      <c r="D858" s="7"/>
      <c r="E858" s="10"/>
      <c r="F858" s="10" t="s">
        <v>650</v>
      </c>
      <c r="G858" s="10" t="s">
        <v>7</v>
      </c>
      <c r="H858" s="13">
        <f>G858*F858*E856</f>
        <v>93.15</v>
      </c>
      <c r="I858" s="10"/>
      <c r="J858" s="11">
        <v>3.61</v>
      </c>
      <c r="K858" s="13">
        <f>J858*H858</f>
        <v>336.2715</v>
      </c>
    </row>
    <row r="859" spans="1:11" s="12" customFormat="1" ht="12.75">
      <c r="A859" s="7"/>
      <c r="B859" s="8"/>
      <c r="C859" s="9" t="s">
        <v>11</v>
      </c>
      <c r="D859" s="7"/>
      <c r="E859" s="10"/>
      <c r="F859" s="10" t="s">
        <v>12</v>
      </c>
      <c r="G859" s="10" t="s">
        <v>7</v>
      </c>
      <c r="H859" s="13">
        <f>G859*F859*E856</f>
        <v>0</v>
      </c>
      <c r="I859" s="10"/>
      <c r="J859" s="11">
        <v>4.88</v>
      </c>
      <c r="K859" s="13">
        <f>J859*H859</f>
        <v>0</v>
      </c>
    </row>
    <row r="860" spans="1:11" s="12" customFormat="1" ht="12.75">
      <c r="A860" s="7"/>
      <c r="B860" s="8"/>
      <c r="C860" s="9" t="s">
        <v>13</v>
      </c>
      <c r="D860" s="7"/>
      <c r="E860" s="10"/>
      <c r="F860" s="10" t="s">
        <v>651</v>
      </c>
      <c r="G860" s="10"/>
      <c r="H860" s="13">
        <f>F860*E856</f>
        <v>33.57</v>
      </c>
      <c r="I860" s="10"/>
      <c r="J860" s="11">
        <v>2.56</v>
      </c>
      <c r="K860" s="13">
        <f>J860*H860</f>
        <v>85.9392</v>
      </c>
    </row>
    <row r="861" spans="1:11" s="12" customFormat="1" ht="12.75">
      <c r="A861" s="7"/>
      <c r="B861" s="8"/>
      <c r="C861" s="9" t="s">
        <v>15</v>
      </c>
      <c r="D861" s="7"/>
      <c r="E861" s="10" t="s">
        <v>16</v>
      </c>
      <c r="F861" s="10" t="s">
        <v>518</v>
      </c>
      <c r="G861" s="10"/>
      <c r="H861" s="13">
        <f>(H857+H859)*F861</f>
        <v>199.84049999999996</v>
      </c>
      <c r="I861" s="10"/>
      <c r="J861" s="11"/>
      <c r="K861" s="13">
        <f>(K857+K859)*F861</f>
        <v>975.2216399999998</v>
      </c>
    </row>
    <row r="862" spans="1:11" s="12" customFormat="1" ht="12.75">
      <c r="A862" s="7"/>
      <c r="B862" s="8"/>
      <c r="C862" s="9" t="s">
        <v>18</v>
      </c>
      <c r="D862" s="7"/>
      <c r="E862" s="10" t="s">
        <v>16</v>
      </c>
      <c r="F862" s="10" t="s">
        <v>519</v>
      </c>
      <c r="G862" s="10"/>
      <c r="H862" s="13">
        <f>(H857+H859)*0.5</f>
        <v>88.425</v>
      </c>
      <c r="I862" s="11"/>
      <c r="J862" s="11"/>
      <c r="K862" s="13">
        <f>(K857+K859)*F862</f>
        <v>608.8662539999999</v>
      </c>
    </row>
    <row r="863" spans="1:11" s="12" customFormat="1" ht="12.75">
      <c r="A863" s="7"/>
      <c r="B863" s="8"/>
      <c r="C863" s="14" t="s">
        <v>20</v>
      </c>
      <c r="D863" s="7"/>
      <c r="E863" s="10"/>
      <c r="F863" s="10"/>
      <c r="G863" s="10"/>
      <c r="H863" s="16">
        <f>H857+H858+H860+H861+H862</f>
        <v>591.8354999999999</v>
      </c>
      <c r="I863" s="15"/>
      <c r="J863" s="15"/>
      <c r="K863" s="16">
        <f>K857+K858+K860+K861+K862</f>
        <v>2869.3265939999997</v>
      </c>
    </row>
    <row r="864" spans="1:11" s="12" customFormat="1" ht="12.75">
      <c r="A864" s="7">
        <v>114</v>
      </c>
      <c r="B864" s="8" t="s">
        <v>652</v>
      </c>
      <c r="C864" s="9" t="s">
        <v>653</v>
      </c>
      <c r="D864" s="7" t="s">
        <v>3</v>
      </c>
      <c r="E864" s="10" t="s">
        <v>479</v>
      </c>
      <c r="F864" s="7"/>
      <c r="G864" s="10"/>
      <c r="H864" s="13"/>
      <c r="I864" s="10"/>
      <c r="J864" s="11"/>
      <c r="K864" s="13"/>
    </row>
    <row r="865" spans="1:11" s="12" customFormat="1" ht="12.75">
      <c r="A865" s="7"/>
      <c r="B865" s="8"/>
      <c r="C865" s="9" t="s">
        <v>13</v>
      </c>
      <c r="D865" s="7"/>
      <c r="E865" s="10"/>
      <c r="F865" s="7">
        <v>357</v>
      </c>
      <c r="G865" s="10"/>
      <c r="H865" s="16">
        <f>F865*E864</f>
        <v>2142</v>
      </c>
      <c r="I865" s="10" t="s">
        <v>649</v>
      </c>
      <c r="J865" s="11">
        <v>2.56</v>
      </c>
      <c r="K865" s="16">
        <f>J865*H865</f>
        <v>5483.52</v>
      </c>
    </row>
    <row r="866" spans="1:11" s="12" customFormat="1" ht="25.5">
      <c r="A866" s="7">
        <v>115</v>
      </c>
      <c r="B866" s="8" t="s">
        <v>654</v>
      </c>
      <c r="C866" s="9" t="s">
        <v>655</v>
      </c>
      <c r="D866" s="7" t="s">
        <v>142</v>
      </c>
      <c r="E866" s="10" t="s">
        <v>4</v>
      </c>
      <c r="F866" s="10"/>
      <c r="G866" s="10"/>
      <c r="H866" s="13"/>
      <c r="I866" s="10"/>
      <c r="J866" s="11"/>
      <c r="K866" s="13"/>
    </row>
    <row r="867" spans="1:11" s="12" customFormat="1" ht="12.75">
      <c r="A867" s="7"/>
      <c r="B867" s="8"/>
      <c r="C867" s="9" t="s">
        <v>5</v>
      </c>
      <c r="D867" s="7"/>
      <c r="E867" s="10"/>
      <c r="F867" s="10" t="s">
        <v>656</v>
      </c>
      <c r="G867" s="10" t="s">
        <v>7</v>
      </c>
      <c r="H867" s="13">
        <f>G867*F867*E866</f>
        <v>77.1</v>
      </c>
      <c r="I867" s="10" t="s">
        <v>657</v>
      </c>
      <c r="J867" s="11">
        <v>4.88</v>
      </c>
      <c r="K867" s="13">
        <f>J867*H867</f>
        <v>376.248</v>
      </c>
    </row>
    <row r="868" spans="1:11" s="12" customFormat="1" ht="12.75">
      <c r="A868" s="7"/>
      <c r="B868" s="8"/>
      <c r="C868" s="9" t="s">
        <v>9</v>
      </c>
      <c r="D868" s="7"/>
      <c r="E868" s="10"/>
      <c r="F868" s="10" t="s">
        <v>658</v>
      </c>
      <c r="G868" s="10" t="s">
        <v>7</v>
      </c>
      <c r="H868" s="13">
        <f>G868*F868*E866</f>
        <v>8.91</v>
      </c>
      <c r="I868" s="10"/>
      <c r="J868" s="11">
        <v>3.14</v>
      </c>
      <c r="K868" s="13">
        <f>J868*H868</f>
        <v>27.977400000000003</v>
      </c>
    </row>
    <row r="869" spans="1:11" s="12" customFormat="1" ht="12.75">
      <c r="A869" s="7"/>
      <c r="B869" s="8"/>
      <c r="C869" s="9" t="s">
        <v>11</v>
      </c>
      <c r="D869" s="7"/>
      <c r="E869" s="10"/>
      <c r="F869" s="10" t="s">
        <v>12</v>
      </c>
      <c r="G869" s="10" t="s">
        <v>7</v>
      </c>
      <c r="H869" s="13">
        <f>G869*F869*E866</f>
        <v>0</v>
      </c>
      <c r="I869" s="10"/>
      <c r="J869" s="11">
        <v>4.88</v>
      </c>
      <c r="K869" s="13">
        <f>J869*H869</f>
        <v>0</v>
      </c>
    </row>
    <row r="870" spans="1:11" s="12" customFormat="1" ht="12.75">
      <c r="A870" s="7"/>
      <c r="B870" s="8"/>
      <c r="C870" s="9" t="s">
        <v>13</v>
      </c>
      <c r="D870" s="7"/>
      <c r="E870" s="10"/>
      <c r="F870" s="10" t="s">
        <v>659</v>
      </c>
      <c r="G870" s="10"/>
      <c r="H870" s="13">
        <f>F870*E866</f>
        <v>3880.58</v>
      </c>
      <c r="I870" s="10"/>
      <c r="J870" s="11">
        <v>2.27</v>
      </c>
      <c r="K870" s="13">
        <f>J870*H870</f>
        <v>8808.9166</v>
      </c>
    </row>
    <row r="871" spans="1:11" s="12" customFormat="1" ht="12.75">
      <c r="A871" s="7"/>
      <c r="B871" s="8"/>
      <c r="C871" s="9" t="s">
        <v>15</v>
      </c>
      <c r="D871" s="7"/>
      <c r="E871" s="10" t="s">
        <v>16</v>
      </c>
      <c r="F871" s="10" t="s">
        <v>518</v>
      </c>
      <c r="G871" s="10"/>
      <c r="H871" s="13">
        <f>(H867+H869)*F871</f>
        <v>87.12299999999999</v>
      </c>
      <c r="I871" s="10"/>
      <c r="J871" s="11"/>
      <c r="K871" s="13">
        <f>(K867+K869)*F871</f>
        <v>425.16023999999993</v>
      </c>
    </row>
    <row r="872" spans="1:11" s="12" customFormat="1" ht="12.75">
      <c r="A872" s="7"/>
      <c r="B872" s="8"/>
      <c r="C872" s="9" t="s">
        <v>18</v>
      </c>
      <c r="D872" s="7"/>
      <c r="E872" s="10" t="s">
        <v>16</v>
      </c>
      <c r="F872" s="10" t="s">
        <v>519</v>
      </c>
      <c r="G872" s="10"/>
      <c r="H872" s="13">
        <f>(H867+H869)*0.5</f>
        <v>38.55</v>
      </c>
      <c r="I872" s="11"/>
      <c r="J872" s="11"/>
      <c r="K872" s="13">
        <f>(K867+K869)*F872</f>
        <v>265.442964</v>
      </c>
    </row>
    <row r="873" spans="1:11" s="12" customFormat="1" ht="12.75">
      <c r="A873" s="7"/>
      <c r="B873" s="8"/>
      <c r="C873" s="14" t="s">
        <v>20</v>
      </c>
      <c r="D873" s="7"/>
      <c r="E873" s="10"/>
      <c r="F873" s="10"/>
      <c r="G873" s="10"/>
      <c r="H873" s="16">
        <f>H867+H868+H870+H871+H872</f>
        <v>4092.2630000000004</v>
      </c>
      <c r="I873" s="15"/>
      <c r="J873" s="15"/>
      <c r="K873" s="16">
        <f>K867+K868+K870+K871+K872</f>
        <v>9903.745203999999</v>
      </c>
    </row>
    <row r="874" spans="1:11" s="12" customFormat="1" ht="25.5">
      <c r="A874" s="7">
        <v>116</v>
      </c>
      <c r="B874" s="8" t="s">
        <v>660</v>
      </c>
      <c r="C874" s="9" t="s">
        <v>661</v>
      </c>
      <c r="D874" s="7" t="s">
        <v>402</v>
      </c>
      <c r="E874" s="10" t="s">
        <v>74</v>
      </c>
      <c r="F874" s="10"/>
      <c r="G874" s="10"/>
      <c r="H874" s="13"/>
      <c r="I874" s="10"/>
      <c r="J874" s="11"/>
      <c r="K874" s="13"/>
    </row>
    <row r="875" spans="1:11" s="12" customFormat="1" ht="12.75">
      <c r="A875" s="7"/>
      <c r="B875" s="8"/>
      <c r="C875" s="9" t="s">
        <v>5</v>
      </c>
      <c r="D875" s="7"/>
      <c r="E875" s="10"/>
      <c r="F875" s="10" t="s">
        <v>662</v>
      </c>
      <c r="G875" s="10" t="s">
        <v>7</v>
      </c>
      <c r="H875" s="13">
        <f>G875*F875*E874</f>
        <v>11.010000000000002</v>
      </c>
      <c r="I875" s="10" t="s">
        <v>641</v>
      </c>
      <c r="J875" s="11">
        <v>4.88</v>
      </c>
      <c r="K875" s="13">
        <f>J875*H875</f>
        <v>53.72880000000001</v>
      </c>
    </row>
    <row r="876" spans="1:11" s="12" customFormat="1" ht="12.75">
      <c r="A876" s="7"/>
      <c r="B876" s="8"/>
      <c r="C876" s="9" t="s">
        <v>9</v>
      </c>
      <c r="D876" s="7"/>
      <c r="E876" s="10"/>
      <c r="F876" s="10" t="s">
        <v>162</v>
      </c>
      <c r="G876" s="10" t="s">
        <v>7</v>
      </c>
      <c r="H876" s="13">
        <f>G876*F876*E874</f>
        <v>0.225</v>
      </c>
      <c r="I876" s="10"/>
      <c r="J876" s="11">
        <v>3.33</v>
      </c>
      <c r="K876" s="13">
        <f>J876*H876</f>
        <v>0.7492500000000001</v>
      </c>
    </row>
    <row r="877" spans="1:11" s="12" customFormat="1" ht="12.75">
      <c r="A877" s="7"/>
      <c r="B877" s="8"/>
      <c r="C877" s="9" t="s">
        <v>11</v>
      </c>
      <c r="D877" s="7"/>
      <c r="E877" s="10"/>
      <c r="F877" s="10" t="s">
        <v>12</v>
      </c>
      <c r="G877" s="10" t="s">
        <v>7</v>
      </c>
      <c r="H877" s="13">
        <f>G877*F877*E874</f>
        <v>0</v>
      </c>
      <c r="I877" s="10"/>
      <c r="J877" s="11">
        <v>4.88</v>
      </c>
      <c r="K877" s="13">
        <f>J877*H877</f>
        <v>0</v>
      </c>
    </row>
    <row r="878" spans="1:11" s="12" customFormat="1" ht="12.75">
      <c r="A878" s="7"/>
      <c r="B878" s="8"/>
      <c r="C878" s="9" t="s">
        <v>13</v>
      </c>
      <c r="D878" s="7"/>
      <c r="E878" s="10"/>
      <c r="F878" s="10" t="s">
        <v>663</v>
      </c>
      <c r="G878" s="10"/>
      <c r="H878" s="13">
        <f>F878*E874</f>
        <v>52.804</v>
      </c>
      <c r="I878" s="10"/>
      <c r="J878" s="11">
        <v>3.13</v>
      </c>
      <c r="K878" s="13">
        <f>J878*H878</f>
        <v>165.27652</v>
      </c>
    </row>
    <row r="879" spans="1:11" s="12" customFormat="1" ht="12.75">
      <c r="A879" s="7"/>
      <c r="B879" s="8"/>
      <c r="C879" s="9" t="s">
        <v>15</v>
      </c>
      <c r="D879" s="7"/>
      <c r="E879" s="10" t="s">
        <v>16</v>
      </c>
      <c r="F879" s="10" t="s">
        <v>518</v>
      </c>
      <c r="G879" s="10"/>
      <c r="H879" s="13">
        <f>(H875+H877)*F879</f>
        <v>12.4413</v>
      </c>
      <c r="I879" s="10"/>
      <c r="J879" s="11"/>
      <c r="K879" s="13">
        <f>(K875+K877)*F879</f>
        <v>60.713544</v>
      </c>
    </row>
    <row r="880" spans="1:11" s="12" customFormat="1" ht="12.75">
      <c r="A880" s="7"/>
      <c r="B880" s="8"/>
      <c r="C880" s="9" t="s">
        <v>18</v>
      </c>
      <c r="D880" s="7"/>
      <c r="E880" s="10" t="s">
        <v>16</v>
      </c>
      <c r="F880" s="10" t="s">
        <v>519</v>
      </c>
      <c r="G880" s="10"/>
      <c r="H880" s="13">
        <f>(H875+H877)*0.5</f>
        <v>5.505000000000001</v>
      </c>
      <c r="I880" s="11"/>
      <c r="J880" s="11"/>
      <c r="K880" s="13">
        <f>(K875+K877)*F880</f>
        <v>37.9056684</v>
      </c>
    </row>
    <row r="881" spans="1:11" s="12" customFormat="1" ht="12.75">
      <c r="A881" s="7"/>
      <c r="B881" s="8"/>
      <c r="C881" s="14" t="s">
        <v>20</v>
      </c>
      <c r="D881" s="7"/>
      <c r="E881" s="10"/>
      <c r="F881" s="10"/>
      <c r="G881" s="10"/>
      <c r="H881" s="16">
        <f>H875+H876+H878+H879+H880</f>
        <v>81.9853</v>
      </c>
      <c r="I881" s="15"/>
      <c r="J881" s="15"/>
      <c r="K881" s="16">
        <f>K875+K876+K878+K879+K880</f>
        <v>318.37378240000004</v>
      </c>
    </row>
    <row r="882" spans="1:11" s="12" customFormat="1" ht="25.5">
      <c r="A882" s="7">
        <v>117</v>
      </c>
      <c r="B882" s="8" t="s">
        <v>664</v>
      </c>
      <c r="C882" s="9" t="s">
        <v>665</v>
      </c>
      <c r="D882" s="7" t="s">
        <v>666</v>
      </c>
      <c r="E882" s="10" t="s">
        <v>24</v>
      </c>
      <c r="F882" s="10"/>
      <c r="G882" s="10"/>
      <c r="H882" s="13"/>
      <c r="I882" s="10"/>
      <c r="J882" s="11"/>
      <c r="K882" s="13"/>
    </row>
    <row r="883" spans="1:11" s="12" customFormat="1" ht="12.75">
      <c r="A883" s="7"/>
      <c r="B883" s="8"/>
      <c r="C883" s="9" t="s">
        <v>5</v>
      </c>
      <c r="D883" s="7"/>
      <c r="E883" s="10"/>
      <c r="F883" s="10" t="s">
        <v>667</v>
      </c>
      <c r="G883" s="10" t="s">
        <v>7</v>
      </c>
      <c r="H883" s="13">
        <f>G883*F883*E882</f>
        <v>41.49</v>
      </c>
      <c r="I883" s="10" t="s">
        <v>641</v>
      </c>
      <c r="J883" s="11">
        <v>4.88</v>
      </c>
      <c r="K883" s="13">
        <f>J883*H883</f>
        <v>202.4712</v>
      </c>
    </row>
    <row r="884" spans="1:11" s="12" customFormat="1" ht="12.75">
      <c r="A884" s="7"/>
      <c r="B884" s="8"/>
      <c r="C884" s="9" t="s">
        <v>9</v>
      </c>
      <c r="D884" s="7"/>
      <c r="E884" s="10"/>
      <c r="F884" s="10" t="s">
        <v>668</v>
      </c>
      <c r="G884" s="10" t="s">
        <v>7</v>
      </c>
      <c r="H884" s="13">
        <f>G884*F884*E882</f>
        <v>11.205</v>
      </c>
      <c r="I884" s="10"/>
      <c r="J884" s="11">
        <v>3.33</v>
      </c>
      <c r="K884" s="13">
        <f>J884*H884</f>
        <v>37.31265</v>
      </c>
    </row>
    <row r="885" spans="1:11" s="12" customFormat="1" ht="12.75">
      <c r="A885" s="7"/>
      <c r="B885" s="8"/>
      <c r="C885" s="9" t="s">
        <v>11</v>
      </c>
      <c r="D885" s="7"/>
      <c r="E885" s="10"/>
      <c r="F885" s="10" t="s">
        <v>12</v>
      </c>
      <c r="G885" s="10" t="s">
        <v>7</v>
      </c>
      <c r="H885" s="13">
        <f>G885*F885*E882</f>
        <v>0</v>
      </c>
      <c r="I885" s="10"/>
      <c r="J885" s="11">
        <v>4.88</v>
      </c>
      <c r="K885" s="13">
        <f>J885*H885</f>
        <v>0</v>
      </c>
    </row>
    <row r="886" spans="1:11" s="12" customFormat="1" ht="12.75">
      <c r="A886" s="7"/>
      <c r="B886" s="8"/>
      <c r="C886" s="9" t="s">
        <v>13</v>
      </c>
      <c r="D886" s="7"/>
      <c r="E886" s="10"/>
      <c r="F886" s="10" t="s">
        <v>669</v>
      </c>
      <c r="G886" s="10"/>
      <c r="H886" s="13">
        <f>F886*E882</f>
        <v>435.91</v>
      </c>
      <c r="I886" s="10"/>
      <c r="J886" s="11">
        <v>3.13</v>
      </c>
      <c r="K886" s="13">
        <f>J886*H886</f>
        <v>1364.3983</v>
      </c>
    </row>
    <row r="887" spans="1:11" s="12" customFormat="1" ht="12.75">
      <c r="A887" s="7"/>
      <c r="B887" s="8"/>
      <c r="C887" s="9" t="s">
        <v>15</v>
      </c>
      <c r="D887" s="7"/>
      <c r="E887" s="10" t="s">
        <v>16</v>
      </c>
      <c r="F887" s="10" t="s">
        <v>518</v>
      </c>
      <c r="G887" s="10"/>
      <c r="H887" s="13">
        <f>(H883+H885)*F887</f>
        <v>46.8837</v>
      </c>
      <c r="I887" s="10"/>
      <c r="J887" s="11"/>
      <c r="K887" s="13">
        <f>(K883+K885)*F887</f>
        <v>228.792456</v>
      </c>
    </row>
    <row r="888" spans="1:11" s="12" customFormat="1" ht="12.75">
      <c r="A888" s="7"/>
      <c r="B888" s="8"/>
      <c r="C888" s="9" t="s">
        <v>18</v>
      </c>
      <c r="D888" s="7"/>
      <c r="E888" s="10" t="s">
        <v>16</v>
      </c>
      <c r="F888" s="10" t="s">
        <v>519</v>
      </c>
      <c r="G888" s="10"/>
      <c r="H888" s="13">
        <f>(H883+H885)*0.5</f>
        <v>20.745</v>
      </c>
      <c r="I888" s="11"/>
      <c r="J888" s="11"/>
      <c r="K888" s="13">
        <f>(K883+K885)*F888</f>
        <v>142.8434316</v>
      </c>
    </row>
    <row r="889" spans="1:11" s="12" customFormat="1" ht="12.75">
      <c r="A889" s="7"/>
      <c r="B889" s="8"/>
      <c r="C889" s="14" t="s">
        <v>20</v>
      </c>
      <c r="D889" s="7"/>
      <c r="E889" s="10"/>
      <c r="F889" s="10"/>
      <c r="G889" s="10"/>
      <c r="H889" s="16">
        <f>H883+H884+H886+H887+H888</f>
        <v>556.2337</v>
      </c>
      <c r="I889" s="15"/>
      <c r="J889" s="15"/>
      <c r="K889" s="16">
        <f>K883+K884+K886+K887+K888</f>
        <v>1975.8180376</v>
      </c>
    </row>
    <row r="890" spans="1:11" s="12" customFormat="1" ht="25.5">
      <c r="A890" s="7">
        <v>118</v>
      </c>
      <c r="B890" s="8" t="s">
        <v>670</v>
      </c>
      <c r="C890" s="9" t="s">
        <v>671</v>
      </c>
      <c r="D890" s="7" t="s">
        <v>43</v>
      </c>
      <c r="E890" s="10" t="s">
        <v>19</v>
      </c>
      <c r="F890" s="10"/>
      <c r="G890" s="10"/>
      <c r="H890" s="13"/>
      <c r="I890" s="10"/>
      <c r="J890" s="11"/>
      <c r="K890" s="13"/>
    </row>
    <row r="891" spans="1:11" s="12" customFormat="1" ht="12.75">
      <c r="A891" s="7"/>
      <c r="B891" s="8"/>
      <c r="C891" s="9" t="s">
        <v>5</v>
      </c>
      <c r="D891" s="7"/>
      <c r="E891" s="10"/>
      <c r="F891" s="10" t="s">
        <v>672</v>
      </c>
      <c r="G891" s="10" t="s">
        <v>7</v>
      </c>
      <c r="H891" s="13">
        <f>G891*F891*E890</f>
        <v>1542.219</v>
      </c>
      <c r="I891" s="10" t="s">
        <v>673</v>
      </c>
      <c r="J891" s="11">
        <v>4.88</v>
      </c>
      <c r="K891" s="13">
        <f>J891*H891</f>
        <v>7526.02872</v>
      </c>
    </row>
    <row r="892" spans="1:11" s="12" customFormat="1" ht="12.75">
      <c r="A892" s="7"/>
      <c r="B892" s="8"/>
      <c r="C892" s="9" t="s">
        <v>9</v>
      </c>
      <c r="D892" s="7"/>
      <c r="E892" s="10"/>
      <c r="F892" s="10" t="s">
        <v>674</v>
      </c>
      <c r="G892" s="10" t="s">
        <v>7</v>
      </c>
      <c r="H892" s="13">
        <f>G892*F892*E890</f>
        <v>140.85750000000002</v>
      </c>
      <c r="I892" s="10"/>
      <c r="J892" s="11">
        <v>3.68</v>
      </c>
      <c r="K892" s="13">
        <f>J892*H892</f>
        <v>518.3556000000001</v>
      </c>
    </row>
    <row r="893" spans="1:11" s="12" customFormat="1" ht="12.75">
      <c r="A893" s="7"/>
      <c r="B893" s="8"/>
      <c r="C893" s="9" t="s">
        <v>11</v>
      </c>
      <c r="D893" s="7"/>
      <c r="E893" s="10"/>
      <c r="F893" s="10" t="s">
        <v>675</v>
      </c>
      <c r="G893" s="10" t="s">
        <v>7</v>
      </c>
      <c r="H893" s="13">
        <f>G893*F893*E890</f>
        <v>7.370999999999999</v>
      </c>
      <c r="I893" s="10"/>
      <c r="J893" s="11">
        <v>4.88</v>
      </c>
      <c r="K893" s="13">
        <f>J893*H893</f>
        <v>35.970479999999995</v>
      </c>
    </row>
    <row r="894" spans="1:12" s="12" customFormat="1" ht="12.75">
      <c r="A894" s="7"/>
      <c r="B894" s="8"/>
      <c r="C894" s="9" t="s">
        <v>13</v>
      </c>
      <c r="D894" s="7"/>
      <c r="E894" s="10"/>
      <c r="F894" s="10" t="s">
        <v>676</v>
      </c>
      <c r="G894" s="10"/>
      <c r="H894" s="13">
        <f>F894*E890</f>
        <v>7436.527</v>
      </c>
      <c r="I894" s="10"/>
      <c r="J894" s="11">
        <v>2.23</v>
      </c>
      <c r="K894" s="13">
        <f>J894*H894</f>
        <v>16583.45521</v>
      </c>
      <c r="L894" s="40"/>
    </row>
    <row r="895" spans="1:11" s="12" customFormat="1" ht="12.75">
      <c r="A895" s="7"/>
      <c r="B895" s="8"/>
      <c r="C895" s="9" t="s">
        <v>15</v>
      </c>
      <c r="D895" s="7"/>
      <c r="E895" s="10" t="s">
        <v>16</v>
      </c>
      <c r="F895" s="10" t="s">
        <v>518</v>
      </c>
      <c r="G895" s="10"/>
      <c r="H895" s="13">
        <f>(H891+H893)*F895</f>
        <v>1751.0367</v>
      </c>
      <c r="I895" s="10"/>
      <c r="J895" s="11"/>
      <c r="K895" s="13">
        <f>(K891+K893)*F895</f>
        <v>8545.059095999999</v>
      </c>
    </row>
    <row r="896" spans="1:11" s="12" customFormat="1" ht="12.75">
      <c r="A896" s="7"/>
      <c r="B896" s="8"/>
      <c r="C896" s="9" t="s">
        <v>18</v>
      </c>
      <c r="D896" s="7"/>
      <c r="E896" s="10" t="s">
        <v>16</v>
      </c>
      <c r="F896" s="10" t="s">
        <v>519</v>
      </c>
      <c r="G896" s="10"/>
      <c r="H896" s="13">
        <f>(H891+H893)*0.5</f>
        <v>774.7950000000001</v>
      </c>
      <c r="I896" s="11"/>
      <c r="J896" s="11"/>
      <c r="K896" s="13">
        <f>(K891+K893)*F896</f>
        <v>5334.990435600001</v>
      </c>
    </row>
    <row r="897" spans="1:11" s="12" customFormat="1" ht="12.75">
      <c r="A897" s="7"/>
      <c r="B897" s="8"/>
      <c r="C897" s="14" t="s">
        <v>20</v>
      </c>
      <c r="D897" s="7"/>
      <c r="E897" s="10"/>
      <c r="F897" s="10"/>
      <c r="G897" s="10"/>
      <c r="H897" s="16">
        <f>H891+H892+H894+H895+H896</f>
        <v>11645.435200000002</v>
      </c>
      <c r="I897" s="15"/>
      <c r="J897" s="15"/>
      <c r="K897" s="16">
        <f>K891+K892+K894+K895+K896</f>
        <v>38507.8890616</v>
      </c>
    </row>
    <row r="898" spans="1:11" s="12" customFormat="1" ht="25.5">
      <c r="A898" s="7">
        <v>119</v>
      </c>
      <c r="B898" s="8" t="s">
        <v>677</v>
      </c>
      <c r="C898" s="9" t="s">
        <v>678</v>
      </c>
      <c r="D898" s="7" t="s">
        <v>63</v>
      </c>
      <c r="E898" s="10" t="s">
        <v>679</v>
      </c>
      <c r="F898" s="10" t="s">
        <v>680</v>
      </c>
      <c r="G898" s="10"/>
      <c r="H898" s="24">
        <f>F898*E898</f>
        <v>1722</v>
      </c>
      <c r="I898" s="11" t="s">
        <v>681</v>
      </c>
      <c r="J898" s="11">
        <v>3.73</v>
      </c>
      <c r="K898" s="24">
        <f>J898*H898</f>
        <v>6423.06</v>
      </c>
    </row>
    <row r="899" spans="1:11" s="12" customFormat="1" ht="25.5">
      <c r="A899" s="7">
        <v>118</v>
      </c>
      <c r="B899" s="8" t="s">
        <v>677</v>
      </c>
      <c r="C899" s="9" t="s">
        <v>682</v>
      </c>
      <c r="D899" s="7" t="s">
        <v>63</v>
      </c>
      <c r="E899" s="10" t="s">
        <v>679</v>
      </c>
      <c r="F899" s="10" t="s">
        <v>683</v>
      </c>
      <c r="G899" s="10"/>
      <c r="H899" s="24">
        <f>F899*E899</f>
        <v>2103.5</v>
      </c>
      <c r="I899" s="11" t="s">
        <v>681</v>
      </c>
      <c r="J899" s="11">
        <v>3.73</v>
      </c>
      <c r="K899" s="24">
        <f>J899*H899</f>
        <v>7846.055</v>
      </c>
    </row>
    <row r="900" spans="1:11" s="12" customFormat="1" ht="38.25">
      <c r="A900" s="7">
        <v>120</v>
      </c>
      <c r="B900" s="8" t="s">
        <v>684</v>
      </c>
      <c r="C900" s="9" t="s">
        <v>685</v>
      </c>
      <c r="D900" s="7" t="s">
        <v>63</v>
      </c>
      <c r="E900" s="10" t="s">
        <v>437</v>
      </c>
      <c r="F900" s="10" t="s">
        <v>686</v>
      </c>
      <c r="G900" s="10"/>
      <c r="H900" s="24">
        <f>F900*E900</f>
        <v>18606</v>
      </c>
      <c r="I900" s="11">
        <v>2.1</v>
      </c>
      <c r="J900" s="11">
        <v>3.53</v>
      </c>
      <c r="K900" s="24">
        <f>J900*H900</f>
        <v>65679.18</v>
      </c>
    </row>
    <row r="901" spans="1:11" s="12" customFormat="1" ht="12.75">
      <c r="A901" s="7"/>
      <c r="B901" s="8"/>
      <c r="C901" s="14" t="s">
        <v>37</v>
      </c>
      <c r="D901" s="7"/>
      <c r="E901" s="10"/>
      <c r="F901" s="10"/>
      <c r="G901" s="10"/>
      <c r="H901" s="16">
        <f>H897+H889+H881+H873+H865+H863+H855</f>
        <v>21626.774500000003</v>
      </c>
      <c r="I901" s="15"/>
      <c r="J901" s="15"/>
      <c r="K901" s="16">
        <f>K897+K889+K881+K873+K865+K863+K855</f>
        <v>67379.576856</v>
      </c>
    </row>
    <row r="902" spans="1:11" s="12" customFormat="1" ht="12.75">
      <c r="A902" s="7"/>
      <c r="B902" s="8"/>
      <c r="C902" s="14"/>
      <c r="D902" s="7"/>
      <c r="E902" s="10"/>
      <c r="F902" s="10"/>
      <c r="G902" s="10"/>
      <c r="H902" s="16"/>
      <c r="I902" s="15"/>
      <c r="J902" s="15"/>
      <c r="K902" s="24"/>
    </row>
    <row r="903" spans="1:11" s="6" customFormat="1" ht="25.5">
      <c r="A903" s="41"/>
      <c r="B903" s="42"/>
      <c r="C903" s="43" t="s">
        <v>687</v>
      </c>
      <c r="D903" s="44"/>
      <c r="E903" s="45"/>
      <c r="F903" s="42"/>
      <c r="G903" s="42"/>
      <c r="H903" s="46">
        <f>H901+H846+H796+H654+H426+H254+H148+H110+H28</f>
        <v>652544.4410223534</v>
      </c>
      <c r="I903" s="47"/>
      <c r="J903" s="48"/>
      <c r="K903" s="46">
        <f>K901+K846+K796+K654+K426+K254+K148+K110+K28</f>
        <v>2054950.9440357552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2009-05-21T06:06:40Z</dcterms:created>
  <dcterms:modified xsi:type="dcterms:W3CDTF">2009-05-21T06:08:45Z</dcterms:modified>
  <cp:category/>
  <cp:version/>
  <cp:contentType/>
  <cp:contentStatus/>
</cp:coreProperties>
</file>